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2\U9L2_SFR\"/>
    </mc:Choice>
  </mc:AlternateContent>
  <bookViews>
    <workbookView xWindow="-105" yWindow="-105" windowWidth="16665" windowHeight="8865" activeTab="2"/>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s="1"/>
  <c r="J100" i="217" a="1"/>
  <c r="J100" i="217"/>
  <c r="I100" i="217" a="1"/>
  <c r="I100" i="217" s="1"/>
  <c r="H100" i="217" a="1"/>
  <c r="H100" i="217"/>
  <c r="G100" i="217" a="1"/>
  <c r="G100" i="217" s="1"/>
  <c r="F100" i="217" a="1"/>
  <c r="F100" i="217" s="1"/>
  <c r="E100" i="217" a="1"/>
  <c r="E100" i="217" s="1"/>
  <c r="C100" i="217" a="1"/>
  <c r="C100" i="217" s="1"/>
  <c r="D100" i="217" a="1"/>
  <c r="D100" i="217"/>
  <c r="O99" i="217" a="1"/>
  <c r="O99" i="217" s="1"/>
  <c r="N99" i="217" a="1"/>
  <c r="N99" i="217" s="1"/>
  <c r="M99" i="217" a="1"/>
  <c r="M99" i="217" s="1"/>
  <c r="L99" i="217" a="1"/>
  <c r="L99" i="217" s="1"/>
  <c r="K99" i="217" a="1"/>
  <c r="K99" i="217"/>
  <c r="J99" i="217" a="1"/>
  <c r="J99" i="217" s="1"/>
  <c r="I99" i="217" a="1"/>
  <c r="I99" i="217" s="1"/>
  <c r="H99" i="217" a="1"/>
  <c r="H99" i="217" s="1"/>
  <c r="G99" i="217" a="1"/>
  <c r="G99" i="217" s="1"/>
  <c r="F99" i="217" a="1"/>
  <c r="F99" i="217" s="1"/>
  <c r="E99" i="217" a="1"/>
  <c r="E99" i="217" s="1"/>
  <c r="D99" i="217" a="1"/>
  <c r="D99" i="217" s="1"/>
  <c r="O98" i="217" a="1"/>
  <c r="O98" i="217" s="1"/>
  <c r="N98" i="217" a="1"/>
  <c r="N98" i="217" s="1"/>
  <c r="M98" i="217" a="1"/>
  <c r="M98" i="217" s="1"/>
  <c r="L98" i="217" a="1"/>
  <c r="L98" i="217" s="1"/>
  <c r="K98" i="217" a="1"/>
  <c r="K98" i="217" s="1"/>
  <c r="J98" i="217" a="1"/>
  <c r="J98" i="217"/>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99" i="217" a="1"/>
  <c r="Q99" i="217" s="1"/>
  <c r="Q100" i="217" a="1"/>
  <c r="Q100" i="217" s="1"/>
  <c r="N4" i="5"/>
  <c r="Z10" i="3"/>
  <c r="AM76" i="3" l="1"/>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R195" i="3" s="1"/>
  <c r="AN196" i="3"/>
  <c r="AR196" i="3" s="1"/>
  <c r="AN197" i="3"/>
  <c r="AR197" i="3" s="1"/>
  <c r="AN194" i="3"/>
  <c r="AN193" i="3"/>
  <c r="AO192" i="3"/>
  <c r="AO193" i="3"/>
  <c r="AO194" i="3"/>
  <c r="AO195" i="3"/>
  <c r="AS195" i="3" s="1"/>
  <c r="AO196" i="3"/>
  <c r="AO197" i="3"/>
  <c r="AN198" i="3"/>
  <c r="AO198" i="3"/>
  <c r="AS198" i="3" s="1"/>
  <c r="AN199" i="3"/>
  <c r="AR199" i="3" s="1"/>
  <c r="AO199" i="3"/>
  <c r="AN200" i="3"/>
  <c r="AR200" i="3" s="1"/>
  <c r="AO200" i="3"/>
  <c r="AN201" i="3"/>
  <c r="AO201" i="3"/>
  <c r="AN202" i="3"/>
  <c r="AO202" i="3"/>
  <c r="AS202" i="3" s="1"/>
  <c r="AN203" i="3"/>
  <c r="AR203" i="3" s="1"/>
  <c r="AO203" i="3"/>
  <c r="AN204" i="3"/>
  <c r="AR204" i="3" s="1"/>
  <c r="AO204" i="3"/>
  <c r="AN205" i="3"/>
  <c r="AO205" i="3"/>
  <c r="AN206" i="3"/>
  <c r="AO206" i="3"/>
  <c r="AS206" i="3" s="1"/>
  <c r="AN207" i="3"/>
  <c r="AR207" i="3" s="1"/>
  <c r="AO207" i="3"/>
  <c r="AN208" i="3"/>
  <c r="AR208" i="3" s="1"/>
  <c r="AO208" i="3"/>
  <c r="AN209" i="3"/>
  <c r="AO209" i="3"/>
  <c r="AN210" i="3"/>
  <c r="AO210" i="3"/>
  <c r="AS210" i="3" s="1"/>
  <c r="AN211" i="3"/>
  <c r="AR211" i="3" s="1"/>
  <c r="AO211" i="3"/>
  <c r="AN212" i="3"/>
  <c r="AR212" i="3" s="1"/>
  <c r="AO212" i="3"/>
  <c r="AN213" i="3"/>
  <c r="AO213" i="3"/>
  <c r="AN214" i="3"/>
  <c r="AO214" i="3"/>
  <c r="AS214" i="3" s="1"/>
  <c r="AN215" i="3"/>
  <c r="AR215" i="3" s="1"/>
  <c r="AO215" i="3"/>
  <c r="AN216" i="3"/>
  <c r="AR216" i="3" s="1"/>
  <c r="AO216" i="3"/>
  <c r="AN217" i="3"/>
  <c r="AO217" i="3"/>
  <c r="AN218" i="3"/>
  <c r="AO218" i="3"/>
  <c r="AS218" i="3" s="1"/>
  <c r="AN219" i="3"/>
  <c r="AR219" i="3" s="1"/>
  <c r="AO219" i="3"/>
  <c r="AN220" i="3"/>
  <c r="AR220" i="3" s="1"/>
  <c r="AO220" i="3"/>
  <c r="AN221" i="3"/>
  <c r="AO221" i="3"/>
  <c r="AN222" i="3"/>
  <c r="AO222" i="3"/>
  <c r="AS222" i="3" s="1"/>
  <c r="AN223" i="3"/>
  <c r="AR223" i="3" s="1"/>
  <c r="AO223" i="3"/>
  <c r="AN224" i="3"/>
  <c r="AR224" i="3" s="1"/>
  <c r="AO224" i="3"/>
  <c r="AN225" i="3"/>
  <c r="AO225" i="3"/>
  <c r="AN226" i="3"/>
  <c r="AO226" i="3"/>
  <c r="AS226" i="3" s="1"/>
  <c r="AN227" i="3"/>
  <c r="AR227" i="3" s="1"/>
  <c r="AO227" i="3"/>
  <c r="AS227" i="3" s="1"/>
  <c r="AN228" i="3"/>
  <c r="AR228" i="3" s="1"/>
  <c r="AO228" i="3"/>
  <c r="AN229" i="3"/>
  <c r="AO229" i="3"/>
  <c r="AN230" i="3"/>
  <c r="AO230" i="3"/>
  <c r="AS230" i="3" s="1"/>
  <c r="AN231" i="3"/>
  <c r="AR231" i="3" s="1"/>
  <c r="AO231" i="3"/>
  <c r="AS231" i="3" s="1"/>
  <c r="AN232" i="3"/>
  <c r="AR232" i="3" s="1"/>
  <c r="AO232" i="3"/>
  <c r="AN233" i="3"/>
  <c r="AO233" i="3"/>
  <c r="AN234" i="3"/>
  <c r="AO234" i="3"/>
  <c r="AS234" i="3" s="1"/>
  <c r="AN235" i="3"/>
  <c r="AR235" i="3" s="1"/>
  <c r="AO235" i="3"/>
  <c r="AS235" i="3" s="1"/>
  <c r="AN236" i="3"/>
  <c r="AR236" i="3" s="1"/>
  <c r="AO236" i="3"/>
  <c r="AN237" i="3"/>
  <c r="AO237" i="3"/>
  <c r="AN238" i="3"/>
  <c r="AO238" i="3"/>
  <c r="AN239" i="3"/>
  <c r="AR239" i="3" s="1"/>
  <c r="AO239" i="3"/>
  <c r="AN240" i="3"/>
  <c r="AR240" i="3" s="1"/>
  <c r="AO240" i="3"/>
  <c r="AN241" i="3"/>
  <c r="AO241" i="3"/>
  <c r="AN242" i="3"/>
  <c r="AO242" i="3"/>
  <c r="AN243" i="3"/>
  <c r="AR243" i="3" s="1"/>
  <c r="AO243" i="3"/>
  <c r="AS243" i="3" s="1"/>
  <c r="AN244" i="3"/>
  <c r="AR244" i="3" s="1"/>
  <c r="AO244" i="3"/>
  <c r="AN245" i="3"/>
  <c r="AO245" i="3"/>
  <c r="AN246" i="3"/>
  <c r="AO246" i="3"/>
  <c r="AS246" i="3" s="1"/>
  <c r="AN247" i="3"/>
  <c r="AR247" i="3" s="1"/>
  <c r="AO247" i="3"/>
  <c r="AS247" i="3" s="1"/>
  <c r="AN248" i="3"/>
  <c r="AR248" i="3" s="1"/>
  <c r="AO248" i="3"/>
  <c r="AN249" i="3"/>
  <c r="AO249" i="3"/>
  <c r="AN250" i="3"/>
  <c r="AO250" i="3"/>
  <c r="AS250" i="3" s="1"/>
  <c r="AN251" i="3"/>
  <c r="AR251" i="3" s="1"/>
  <c r="AO251" i="3"/>
  <c r="AS251" i="3" s="1"/>
  <c r="AN252" i="3"/>
  <c r="AR252" i="3" s="1"/>
  <c r="AO252" i="3"/>
  <c r="AN253" i="3"/>
  <c r="AO253" i="3"/>
  <c r="AN254" i="3"/>
  <c r="AO254" i="3"/>
  <c r="AS254" i="3" s="1"/>
  <c r="AN255" i="3"/>
  <c r="AR255" i="3" s="1"/>
  <c r="AO255" i="3"/>
  <c r="AS255" i="3" s="1"/>
  <c r="AN256" i="3"/>
  <c r="AR256" i="3" s="1"/>
  <c r="AO256" i="3"/>
  <c r="AN257" i="3"/>
  <c r="AO257" i="3"/>
  <c r="AN258" i="3"/>
  <c r="AO258" i="3"/>
  <c r="AS258" i="3" s="1"/>
  <c r="AN259" i="3"/>
  <c r="AR259" i="3" s="1"/>
  <c r="AO259" i="3"/>
  <c r="AS259" i="3" s="1"/>
  <c r="AN260" i="3"/>
  <c r="AR260" i="3" s="1"/>
  <c r="AO260" i="3"/>
  <c r="AN261" i="3"/>
  <c r="AO261" i="3"/>
  <c r="AN262" i="3"/>
  <c r="AO262" i="3"/>
  <c r="AS262" i="3" s="1"/>
  <c r="AN263" i="3"/>
  <c r="AR263" i="3" s="1"/>
  <c r="AO263" i="3"/>
  <c r="AS263" i="3" s="1"/>
  <c r="AN264" i="3"/>
  <c r="AR264" i="3" s="1"/>
  <c r="AO264" i="3"/>
  <c r="AN265" i="3"/>
  <c r="AO265" i="3"/>
  <c r="AN266" i="3"/>
  <c r="AO266" i="3"/>
  <c r="AS266" i="3" s="1"/>
  <c r="AN267" i="3"/>
  <c r="AR267" i="3" s="1"/>
  <c r="AO267" i="3"/>
  <c r="AS267" i="3" s="1"/>
  <c r="AN268" i="3"/>
  <c r="AR268" i="3" s="1"/>
  <c r="AO268" i="3"/>
  <c r="AN269" i="3"/>
  <c r="AO269" i="3"/>
  <c r="AN270" i="3"/>
  <c r="AO270" i="3"/>
  <c r="AS270" i="3" s="1"/>
  <c r="AN271" i="3"/>
  <c r="AR271" i="3" s="1"/>
  <c r="AO271" i="3"/>
  <c r="AS271" i="3" s="1"/>
  <c r="AN272" i="3"/>
  <c r="AR272" i="3" s="1"/>
  <c r="AO272" i="3"/>
  <c r="AN273" i="3"/>
  <c r="AO273" i="3"/>
  <c r="AN274" i="3"/>
  <c r="AO274" i="3"/>
  <c r="AS274" i="3" s="1"/>
  <c r="AN275" i="3"/>
  <c r="AR275" i="3" s="1"/>
  <c r="AO275" i="3"/>
  <c r="AS275" i="3" s="1"/>
  <c r="AN276" i="3"/>
  <c r="AR276" i="3" s="1"/>
  <c r="AO276" i="3"/>
  <c r="AN277" i="3"/>
  <c r="AO277" i="3"/>
  <c r="AN278" i="3"/>
  <c r="AO278" i="3"/>
  <c r="AS278" i="3" s="1"/>
  <c r="AN279" i="3"/>
  <c r="AR279" i="3" s="1"/>
  <c r="AO279" i="3"/>
  <c r="AS279" i="3" s="1"/>
  <c r="AN280" i="3"/>
  <c r="AR280" i="3" s="1"/>
  <c r="AO280" i="3"/>
  <c r="AN281" i="3"/>
  <c r="AO281" i="3"/>
  <c r="AN282" i="3"/>
  <c r="AO282" i="3"/>
  <c r="AN283" i="3"/>
  <c r="AR283" i="3" s="1"/>
  <c r="AO283" i="3"/>
  <c r="AN284" i="3"/>
  <c r="AR284" i="3" s="1"/>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S281" i="3" l="1"/>
  <c r="AS277" i="3"/>
  <c r="AS273" i="3"/>
  <c r="AS269" i="3"/>
  <c r="AS265" i="3"/>
  <c r="AS261" i="3"/>
  <c r="AS257" i="3"/>
  <c r="AS253" i="3"/>
  <c r="AS249" i="3"/>
  <c r="AS245" i="3"/>
  <c r="AS233" i="3"/>
  <c r="AS229" i="3"/>
  <c r="AS225" i="3"/>
  <c r="AS223" i="3"/>
  <c r="AS221" i="3"/>
  <c r="AS219" i="3"/>
  <c r="AS217" i="3"/>
  <c r="AS215" i="3"/>
  <c r="AS213" i="3"/>
  <c r="AS211" i="3"/>
  <c r="AS209" i="3"/>
  <c r="AS207" i="3"/>
  <c r="AS205" i="3"/>
  <c r="AS203" i="3"/>
  <c r="AV47" i="3" s="1"/>
  <c r="AS201" i="3"/>
  <c r="AS199" i="3"/>
  <c r="AS197" i="3"/>
  <c r="S10" i="217"/>
  <c r="AS240" i="3"/>
  <c r="AV71" i="3"/>
  <c r="AV67" i="3"/>
  <c r="AV63" i="3"/>
  <c r="AV55" i="3"/>
  <c r="AV51" i="3"/>
  <c r="S88" i="217"/>
  <c r="AR273" i="3"/>
  <c r="S76" i="217"/>
  <c r="AR261" i="3"/>
  <c r="S64" i="217"/>
  <c r="AR249" i="3"/>
  <c r="AR237" i="3"/>
  <c r="AR233" i="3"/>
  <c r="S46" i="217" s="1"/>
  <c r="AR229" i="3"/>
  <c r="S36" i="217"/>
  <c r="S28" i="217"/>
  <c r="AR213" i="3"/>
  <c r="AR209" i="3"/>
  <c r="S22" i="217" s="1"/>
  <c r="S16" i="217"/>
  <c r="S12" i="217"/>
  <c r="AS196" i="3"/>
  <c r="S9" i="217" s="1"/>
  <c r="AS284" i="3"/>
  <c r="S97" i="217" s="1"/>
  <c r="AS280" i="3"/>
  <c r="AV73" i="3" s="1"/>
  <c r="AS276" i="3"/>
  <c r="AV72" i="3" s="1"/>
  <c r="AS272" i="3"/>
  <c r="AV70" i="3" s="1"/>
  <c r="AS268" i="3"/>
  <c r="AV69" i="3" s="1"/>
  <c r="AS264" i="3"/>
  <c r="AV68" i="3" s="1"/>
  <c r="AS260" i="3"/>
  <c r="AV66" i="3" s="1"/>
  <c r="AS256" i="3"/>
  <c r="AV65" i="3" s="1"/>
  <c r="AS252" i="3"/>
  <c r="AS248" i="3"/>
  <c r="S61" i="217" s="1"/>
  <c r="AS244" i="3"/>
  <c r="AV61" i="3" s="1"/>
  <c r="AS236" i="3"/>
  <c r="AV58" i="3" s="1"/>
  <c r="AS232" i="3"/>
  <c r="S45" i="217" s="1"/>
  <c r="AS228" i="3"/>
  <c r="AS224" i="3"/>
  <c r="AV54" i="3" s="1"/>
  <c r="AS220" i="3"/>
  <c r="AS216" i="3"/>
  <c r="AV52" i="3" s="1"/>
  <c r="AS212" i="3"/>
  <c r="AS208" i="3"/>
  <c r="AV49" i="3" s="1"/>
  <c r="AS204" i="3"/>
  <c r="AV48" i="3" s="1"/>
  <c r="AS200" i="3"/>
  <c r="AV46" i="3" s="1"/>
  <c r="AV45" i="3"/>
  <c r="AV7" i="3"/>
  <c r="AS238" i="3"/>
  <c r="AS242" i="3"/>
  <c r="AS282" i="3"/>
  <c r="AR277" i="3"/>
  <c r="S90" i="217" s="1"/>
  <c r="S84" i="217"/>
  <c r="AR269" i="3"/>
  <c r="AR265" i="3"/>
  <c r="S78" i="217" s="1"/>
  <c r="S72" i="217"/>
  <c r="AR257" i="3"/>
  <c r="S70" i="217" s="1"/>
  <c r="AR253" i="3"/>
  <c r="S60" i="217"/>
  <c r="AR245" i="3"/>
  <c r="S58" i="217" s="1"/>
  <c r="AR241" i="3"/>
  <c r="S48" i="217"/>
  <c r="AV19" i="3"/>
  <c r="S40" i="217"/>
  <c r="AR225" i="3"/>
  <c r="AR221" i="3"/>
  <c r="S34" i="217" s="1"/>
  <c r="AR217" i="3"/>
  <c r="S30" i="217" s="1"/>
  <c r="S24" i="217"/>
  <c r="AR205" i="3"/>
  <c r="S18" i="217" s="1"/>
  <c r="AR201" i="3"/>
  <c r="AS237" i="3"/>
  <c r="AS241" i="3"/>
  <c r="S54" i="217" s="1"/>
  <c r="AR282" i="3"/>
  <c r="AR278" i="3"/>
  <c r="S91" i="217" s="1"/>
  <c r="AR274" i="3"/>
  <c r="S87" i="217" s="1"/>
  <c r="S85" i="217"/>
  <c r="AR270" i="3"/>
  <c r="AR266" i="3"/>
  <c r="S79" i="217" s="1"/>
  <c r="AR262" i="3"/>
  <c r="S75" i="217" s="1"/>
  <c r="S73" i="217"/>
  <c r="AR258" i="3"/>
  <c r="AR254" i="3"/>
  <c r="S67" i="217" s="1"/>
  <c r="AR250" i="3"/>
  <c r="S63" i="217" s="1"/>
  <c r="AR246" i="3"/>
  <c r="AR242" i="3"/>
  <c r="AV22" i="3" s="1"/>
  <c r="AR238" i="3"/>
  <c r="S49" i="217"/>
  <c r="AR234" i="3"/>
  <c r="AR230" i="3"/>
  <c r="S43" i="217" s="1"/>
  <c r="AR226" i="3"/>
  <c r="S39" i="217" s="1"/>
  <c r="AR222" i="3"/>
  <c r="AR218" i="3"/>
  <c r="S31" i="217" s="1"/>
  <c r="AR214" i="3"/>
  <c r="S27" i="217" s="1"/>
  <c r="S25" i="217"/>
  <c r="AR210" i="3"/>
  <c r="AR206" i="3"/>
  <c r="S19" i="217" s="1"/>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AV18" i="3" l="1"/>
  <c r="AV26" i="3"/>
  <c r="AV50" i="3"/>
  <c r="AV56" i="3"/>
  <c r="AV62" i="3"/>
  <c r="S42" i="217"/>
  <c r="S66" i="217"/>
  <c r="S82" i="217"/>
  <c r="S37" i="217"/>
  <c r="AV53" i="3"/>
  <c r="AV64" i="3"/>
  <c r="S57" i="217"/>
  <c r="S93" i="217"/>
  <c r="S55" i="217"/>
  <c r="AV31" i="3"/>
  <c r="AV23" i="3"/>
  <c r="S81" i="217"/>
  <c r="S21" i="217"/>
  <c r="AV14" i="3"/>
  <c r="S69" i="217"/>
  <c r="AV30"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Y380" i="3" s="1"/>
  <c r="AT36" i="3"/>
  <c r="AI36" i="3"/>
  <c r="AI81" i="3" s="1"/>
  <c r="AH36" i="3"/>
  <c r="AH81" i="3" s="1"/>
  <c r="AG36" i="3"/>
  <c r="AG81" i="3" s="1"/>
  <c r="AE36" i="3"/>
  <c r="AE121" i="3" s="1"/>
  <c r="AU35" i="3"/>
  <c r="AT35" i="3"/>
  <c r="Z248" i="3" l="1"/>
  <c r="AD12" i="3"/>
  <c r="Z221" i="3"/>
  <c r="Z234" i="3"/>
  <c r="Y379" i="3"/>
  <c r="AD40" i="3"/>
  <c r="Z249" i="3"/>
  <c r="BF45" i="3"/>
  <c r="BF46" i="3" s="1"/>
  <c r="AL261" i="3"/>
  <c r="S71" i="217"/>
  <c r="AX45"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D30" i="3" l="1"/>
  <c r="D28" i="3"/>
  <c r="D29" i="3"/>
  <c r="AL264" i="3"/>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8" i="3" l="1"/>
  <c r="Z247" i="3"/>
  <c r="AD37" i="3"/>
  <c r="Z246"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6" i="3" l="1"/>
  <c r="Z245" i="3"/>
  <c r="AD35" i="3"/>
  <c r="Z244"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7" i="3" l="1"/>
  <c r="Z236" i="3"/>
  <c r="AD28" i="3"/>
  <c r="Z237"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3" i="3" l="1"/>
  <c r="Z232" i="3"/>
  <c r="AD24" i="3"/>
  <c r="Z233"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1" i="3" l="1"/>
  <c r="Z230" i="3"/>
  <c r="AD22" i="3"/>
  <c r="Z231"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20" i="3" l="1"/>
  <c r="Z229" i="3"/>
  <c r="AD19" i="3"/>
  <c r="Z228"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3" i="3" l="1"/>
  <c r="Z222" i="3"/>
  <c r="AD10" i="3"/>
  <c r="Z219" i="3"/>
  <c r="AI127" i="3"/>
  <c r="AD14" i="3"/>
  <c r="Z223"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G87" i="3" s="1"/>
  <c r="AE55" i="3"/>
  <c r="AI55" i="3"/>
  <c r="AA219" i="3"/>
  <c r="AH55" i="3"/>
  <c r="AH87" i="3" s="1"/>
  <c r="AT38" i="3"/>
  <c r="AU38" i="3"/>
  <c r="V94" i="3" s="1"/>
  <c r="AD95" i="3"/>
  <c r="AK10" i="3"/>
  <c r="AX46" i="3" s="1"/>
  <c r="AD58" i="3" l="1"/>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L129" i="3"/>
  <c r="Z22" i="3"/>
  <c r="AL17" i="3"/>
  <c r="AL55" i="3" s="1"/>
  <c r="AL93" i="3" s="1"/>
  <c r="AL131" i="3" s="1"/>
  <c r="AX94" i="3" l="1"/>
  <c r="AX95" i="3" s="1"/>
  <c r="AX96" i="3" s="1"/>
  <c r="AX97" i="3" s="1"/>
  <c r="AX98" i="3" s="1"/>
  <c r="AX99" i="3" s="1"/>
  <c r="AX100" i="3" s="1"/>
  <c r="AX101" i="3" s="1"/>
  <c r="AX102" i="3" s="1"/>
  <c r="AX103" i="3" s="1"/>
  <c r="AX104" i="3" s="1"/>
  <c r="AX105" i="3" s="1"/>
  <c r="AX106" i="3" s="1"/>
  <c r="AX107" i="3" s="1"/>
  <c r="AX108" i="3" s="1"/>
  <c r="AX109" i="3" s="1"/>
  <c r="AX110" i="3" s="1"/>
  <c r="AX111" i="3" s="1"/>
  <c r="AX112" i="3" s="1"/>
  <c r="Z23" i="3"/>
  <c r="AL18" i="3"/>
  <c r="AL56" i="3" s="1"/>
  <c r="AL94" i="3" s="1"/>
  <c r="AL132" i="3" s="1"/>
  <c r="M28" i="3" l="1"/>
  <c r="O28" i="3" s="1"/>
  <c r="M30" i="3"/>
  <c r="O30" i="3" s="1"/>
  <c r="M29" i="3"/>
  <c r="O29" i="3" s="1"/>
  <c r="Z24" i="3"/>
  <c r="AL19" i="3"/>
  <c r="AL57" i="3" s="1"/>
  <c r="AL95" i="3" s="1"/>
  <c r="AL133" i="3" s="1"/>
  <c r="O34" i="3" l="1"/>
  <c r="Z25" i="3"/>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P30" i="3" l="1"/>
  <c r="R30" i="3" s="1"/>
  <c r="P28" i="3"/>
  <c r="R28" i="3" s="1"/>
  <c r="P29" i="3"/>
  <c r="R29" i="3" s="1"/>
  <c r="Z39" i="3"/>
  <c r="AL34" i="3"/>
  <c r="AL72" i="3" s="1"/>
  <c r="AL110" i="3" s="1"/>
  <c r="AL148" i="3" s="1"/>
  <c r="R34" i="3" l="1"/>
  <c r="Z40" i="3"/>
  <c r="AL35" i="3"/>
  <c r="AL73" i="3" s="1"/>
  <c r="AL111" i="3" s="1"/>
  <c r="AL149" i="3" s="1"/>
  <c r="G14" i="3" l="1"/>
  <c r="J14" i="3"/>
  <c r="AL36" i="3"/>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G29" i="3" l="1"/>
  <c r="I29" i="3" s="1"/>
  <c r="G30" i="3"/>
  <c r="G28" i="3"/>
  <c r="I28" i="3" s="1"/>
  <c r="I30"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S30" i="3" l="1"/>
  <c r="U30" i="3" s="1"/>
  <c r="S29" i="3"/>
  <c r="S28" i="3"/>
  <c r="U28" i="3" s="1"/>
  <c r="I34" i="3"/>
  <c r="U29" i="3"/>
  <c r="BO75" i="18"/>
  <c r="BO114" i="18" s="1"/>
  <c r="U34" i="3" l="1"/>
</calcChain>
</file>

<file path=xl/sharedStrings.xml><?xml version="1.0" encoding="utf-8"?>
<sst xmlns="http://schemas.openxmlformats.org/spreadsheetml/2006/main" count="2814" uniqueCount="568">
  <si>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</si>
  <si>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</si>
  <si>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</si>
  <si>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</si>
  <si>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</si>
  <si>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</si>
  <si>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</si>
  <si>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</si>
  <si>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</si>
  <si>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</si>
  <si>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</si>
  <si>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</si>
  <si>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</si>
  <si>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</si>
  <si>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</si>
  <si>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</si>
  <si>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</si>
  <si>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</si>
  <si>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</si>
  <si>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</si>
  <si>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</si>
  <si>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</si>
  <si>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</si>
  <si>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</si>
  <si>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</si>
  <si>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</si>
  <si>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</si>
  <si>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</si>
  <si>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</si>
  <si>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</si>
  <si>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</si>
  <si>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</si>
  <si>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</si>
  <si>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</si>
  <si>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</si>
  <si>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</si>
  <si>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</si>
  <si>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</si>
  <si>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</si>
  <si>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</si>
  <si>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</si>
  <si>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</si>
  <si>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</si>
  <si>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</si>
  <si>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</si>
  <si>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</si>
  <si>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</si>
  <si>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</si>
  <si>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</si>
  <si>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</si>
  <si>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</si>
  <si>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</si>
  <si>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</si>
  <si>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</si>
  <si>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</si>
  <si>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</si>
  <si>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</si>
  <si>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</si>
  <si>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</si>
  <si>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</si>
  <si>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</si>
  <si>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</si>
  <si>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</si>
  <si>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</si>
  <si>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</si>
  <si>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</si>
  <si>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</si>
  <si>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</si>
  <si>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</si>
  <si>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</si>
  <si>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</si>
  <si>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</si>
  <si>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</si>
  <si>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</si>
  <si>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</si>
  <si>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</si>
  <si>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</si>
  <si>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</si>
  <si>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</si>
  <si>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</si>
  <si>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</si>
  <si>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</si>
  <si>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</si>
  <si>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</si>
  <si>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</si>
  <si>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</si>
  <si>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</si>
  <si>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</si>
  <si>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</si>
  <si>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</si>
  <si>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</si>
  <si>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</si>
  <si>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</si>
  <si>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</si>
  <si>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</si>
  <si>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</si>
  <si>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</si>
  <si>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</si>
  <si>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</si>
  <si>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</si>
  <si>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</si>
  <si>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</si>
  <si>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</si>
  <si>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</si>
  <si>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</si>
  <si>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</si>
  <si>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</si>
  <si>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</si>
  <si>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</si>
  <si>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</si>
  <si>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</si>
  <si>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</si>
  <si>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</si>
  <si>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</si>
  <si>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</si>
  <si>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</si>
  <si>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</si>
  <si>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</si>
  <si>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</si>
  <si>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</si>
  <si>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</si>
  <si>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</si>
  <si>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</si>
  <si>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</si>
  <si>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</si>
  <si>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</si>
  <si>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</si>
  <si>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</si>
  <si>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</si>
  <si>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</si>
  <si>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</si>
  <si>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</si>
  <si>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</si>
  <si>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</si>
  <si>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</si>
  <si>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</si>
  <si>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</si>
  <si>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</si>
  <si>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</si>
  <si>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</si>
  <si>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</si>
  <si>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</si>
  <si>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</si>
  <si>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</si>
  <si>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</si>
  <si>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</si>
  <si>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</si>
  <si>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</si>
  <si>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</si>
  <si>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</si>
  <si>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</si>
  <si>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</si>
  <si>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</si>
  <si>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</si>
  <si>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</si>
  <si>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</si>
  <si>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</si>
  <si>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</si>
  <si>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</si>
  <si>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</si>
  <si>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</si>
  <si>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</si>
  <si>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</si>
  <si>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</si>
  <si>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</si>
  <si>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</si>
  <si>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</si>
  <si>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</si>
  <si>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</si>
  <si>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</si>
  <si>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</si>
  <si>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</si>
  <si>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</si>
  <si>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</si>
  <si>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</si>
  <si>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</si>
  <si>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</si>
  <si>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</si>
  <si>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</si>
  <si>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</si>
  <si>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</si>
  <si>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</si>
  <si>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</si>
  <si>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</si>
  <si>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</si>
  <si>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</si>
  <si>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</si>
  <si>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</si>
  <si>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</si>
  <si>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</si>
  <si>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</si>
  <si>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</si>
  <si>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</si>
  <si>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</si>
  <si>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</si>
  <si>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</si>
  <si>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</si>
  <si>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</si>
  <si>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</si>
  <si>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</si>
  <si>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</si>
  <si>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</si>
  <si>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</si>
  <si>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</si>
  <si>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</si>
  <si>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</si>
  <si>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</si>
  <si>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</si>
  <si>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</si>
  <si>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</si>
  <si>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</si>
  <si>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</si>
  <si>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</si>
  <si>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</si>
  <si>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</si>
  <si>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</si>
  <si>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</si>
  <si>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</si>
  <si>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</si>
  <si>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</si>
  <si>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</si>
  <si>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</si>
  <si>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</si>
  <si>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</si>
  <si>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</si>
  <si>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</si>
  <si>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</si>
  <si>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</si>
  <si>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</si>
  <si>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</si>
  <si>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</si>
  <si>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</si>
  <si>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[Please enter remarks in this section]</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</si>
  <si>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</si>
  <si>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</si>
  <si>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</si>
  <si>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</si>
  <si>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</si>
  <si>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</si>
  <si>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</si>
  <si>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</si>
  <si>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</si>
  <si>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</si>
  <si>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</si>
  <si>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</si>
  <si>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</si>
  <si>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</si>
  <si>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</si>
  <si>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</si>
  <si>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</si>
  <si>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</si>
  <si>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</si>
  <si>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</si>
  <si>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</si>
  <si>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</si>
  <si>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</si>
  <si>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</si>
  <si>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</si>
  <si>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</si>
  <si>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</si>
  <si>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</si>
  <si>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</si>
  <si>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</si>
  <si>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</si>
  <si>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</si>
  <si>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</si>
  <si>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</si>
  <si>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</si>
  <si>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</si>
  <si>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</si>
  <si>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</si>
  <si>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</si>
  <si>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</si>
  <si>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</si>
  <si>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</si>
  <si>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</si>
  <si>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</si>
  <si>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</si>
  <si>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</si>
  <si>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</si>
  <si>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</si>
  <si>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</si>
  <si>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</si>
  <si>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</si>
  <si>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</si>
  <si>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</si>
  <si>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</si>
  <si>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</si>
  <si>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</si>
  <si>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</si>
  <si>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</si>
  <si>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</si>
  <si>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</si>
  <si>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</si>
  <si>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</si>
  <si>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</si>
  <si>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</si>
  <si>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</si>
  <si>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</si>
  <si>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</si>
  <si>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</si>
  <si>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</si>
  <si>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</si>
  <si>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</si>
  <si>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</si>
  <si>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</si>
  <si>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</si>
  <si>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</si>
  <si>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</si>
  <si>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</si>
  <si>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</si>
  <si>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</si>
  <si>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</si>
  <si>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</si>
  <si>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</si>
  <si>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</si>
  <si>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</si>
  <si>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</si>
  <si>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</si>
  <si>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</si>
  <si>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</si>
  <si>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</si>
  <si>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</si>
  <si>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</si>
  <si>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</si>
  <si>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</si>
  <si>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</si>
  <si>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</si>
  <si>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</si>
  <si>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</si>
  <si>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</si>
  <si>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</si>
  <si>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</si>
  <si>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</si>
  <si>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</si>
  <si>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</si>
  <si>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</si>
  <si>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</si>
  <si>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</si>
  <si>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</si>
  <si>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</si>
  <si>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</si>
  <si>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</si>
  <si>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</si>
  <si>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</si>
  <si>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</si>
  <si>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</si>
  <si>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</si>
  <si>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</si>
  <si>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</si>
  <si>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</si>
  <si>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</si>
  <si>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</si>
  <si>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</si>
  <si>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</si>
  <si>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</si>
  <si>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</si>
  <si>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</si>
  <si>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</si>
  <si>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</si>
  <si>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</si>
  <si>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</si>
  <si>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</si>
  <si>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</si>
  <si>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</si>
  <si>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</si>
  <si>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</si>
  <si>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</si>
  <si>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</si>
  <si>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</si>
  <si>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</si>
  <si>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</si>
  <si>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400 Sand Island Access Rd</t>
  </si>
  <si>
    <t>Honolulu, HI 96819</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</si>
  <si>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</si>
  <si>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</si>
  <si>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</si>
  <si>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</si>
  <si>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</si>
  <si>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</si>
  <si>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</si>
  <si>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</si>
  <si>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</si>
  <si>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</si>
  <si>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</si>
  <si>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</si>
  <si>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</si>
  <si>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</si>
  <si>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</si>
  <si>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</si>
  <si>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</si>
  <si>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</si>
  <si>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</si>
  <si>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</si>
  <si>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</si>
  <si>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</si>
  <si>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</si>
  <si>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</si>
  <si>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</si>
  <si>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</si>
  <si>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</si>
  <si>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</si>
  <si>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</si>
  <si>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</si>
  <si>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</si>
  <si>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</si>
  <si>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</si>
  <si>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</si>
  <si>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</si>
  <si>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</si>
  <si>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</si>
  <si>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</si>
  <si>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</si>
  <si>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</si>
  <si>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</si>
  <si>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</si>
  <si>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</si>
  <si>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</si>
  <si>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</si>
  <si>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</si>
  <si>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</si>
  <si>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</si>
  <si>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</si>
  <si>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</si>
  <si>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</si>
  <si>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</si>
  <si>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</si>
  <si>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</si>
  <si>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</si>
  <si>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</si>
  <si>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</si>
  <si>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</si>
  <si>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</si>
  <si>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</si>
  <si>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</si>
  <si>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</si>
  <si>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</si>
  <si>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</si>
  <si>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</si>
  <si>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</si>
  <si>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</si>
  <si>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</si>
  <si>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</si>
  <si>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</si>
  <si>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</si>
  <si>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</si>
  <si>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</si>
  <si>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</si>
  <si>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</si>
  <si>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</si>
  <si>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</si>
  <si>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</si>
  <si>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</si>
  <si>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</si>
  <si>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</si>
  <si>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</si>
  <si>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</si>
  <si>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</si>
  <si>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</si>
  <si>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</si>
  <si>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</si>
  <si>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</si>
  <si>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</si>
  <si>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</si>
  <si>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</si>
  <si>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</si>
  <si>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</si>
  <si>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</si>
  <si>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</si>
  <si>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</si>
  <si>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</si>
  <si>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</si>
  <si>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</si>
  <si>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</si>
  <si>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</si>
  <si>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</si>
  <si>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</si>
  <si>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</si>
  <si>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</si>
  <si>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</si>
  <si>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</si>
  <si>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</si>
  <si>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</si>
  <si>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</si>
  <si>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</si>
  <si>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</si>
  <si>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</si>
  <si>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</si>
  <si>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</si>
  <si>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</si>
  <si>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</si>
  <si>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</si>
  <si>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</si>
  <si>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</si>
  <si>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</si>
  <si>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</si>
  <si>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Phone: (###) ###-####</t>
  </si>
  <si>
    <t>Fax: (###) ###-####</t>
  </si>
  <si>
    <t>Email: john.doe@uscg.mil</t>
  </si>
  <si>
    <t>FS2 John Doe</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</si>
  <si>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</si>
  <si>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</si>
  <si>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</si>
  <si>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</si>
  <si>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</si>
  <si>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</si>
  <si>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</si>
  <si>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</si>
  <si>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</si>
  <si>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</si>
  <si>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</si>
  <si>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</si>
  <si>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</si>
  <si>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</si>
  <si>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</si>
  <si>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</si>
  <si>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</si>
  <si>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</si>
  <si>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</si>
  <si>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</si>
  <si>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</si>
  <si>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</si>
  <si>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</si>
  <si>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</si>
  <si>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</si>
  <si>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</si>
  <si>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</si>
  <si>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</si>
  <si>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</si>
  <si>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</si>
  <si>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</si>
  <si>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</si>
  <si>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</si>
  <si>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</si>
  <si>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</si>
  <si>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</si>
  <si>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</si>
  <si>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</si>
  <si>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</si>
  <si>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</si>
  <si>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</si>
  <si>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</si>
  <si>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</si>
  <si>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</si>
  <si>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</si>
  <si>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</si>
  <si>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</si>
  <si>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</si>
  <si>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</si>
  <si>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</si>
  <si>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</si>
  <si>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</si>
  <si>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</si>
  <si>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</si>
  <si>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</si>
  <si>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</si>
  <si>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</si>
  <si>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</si>
  <si>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12-34567</t>
  </si>
  <si>
    <t>Publix</t>
  </si>
  <si>
    <t>USCGC CHARLES SEXTON</t>
  </si>
  <si>
    <t>Winn-Dixie</t>
  </si>
  <si>
    <t>GFS</t>
  </si>
  <si>
    <t>32205427B1100002</t>
  </si>
  <si>
    <t>32205427B1100001</t>
  </si>
  <si>
    <t>32205427B1110002</t>
  </si>
  <si>
    <t>32205427B1120001</t>
  </si>
  <si>
    <t>32205427B1120002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</si>
</sst>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0" fontId="11" fillId="0" borderId="8" xfId="5" applyFont="1" applyBorder="1" applyAlignment="1" applyProtection="1">
      <alignment horizontal="center"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5" fillId="0" borderId="34" xfId="5" applyFont="1" applyBorder="1" applyAlignment="1" applyProtection="1">
      <alignment vertical="center"/>
      <protection locked="0"/>
    </xf>
    <xf numFmtId="0" fontId="0" fillId="0" borderId="36" xfId="0" applyBorder="1" applyAlignment="1" applyProtection="1">
      <alignment vertical="center"/>
      <protection locked="0"/>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5" applyFont="1" applyBorder="1" applyAlignment="1" applyProtection="1">
      <alignment horizontal="left" vertical="center"/>
    </xf>
    <xf numFmtId="0" fontId="14" fillId="0" borderId="35" xfId="0" applyFont="1" applyBorder="1" applyAlignment="1" applyProtection="1">
      <alignment horizontal="left"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6" xfId="5" applyFont="1" applyBorder="1" applyAlignment="1" applyProtection="1">
      <alignment horizontal="left" vertical="center"/>
    </xf>
    <xf numFmtId="170" fontId="15" fillId="0" borderId="44" xfId="5" applyNumberFormat="1" applyFont="1" applyBorder="1" applyAlignment="1" applyProtection="1">
      <alignment horizontal="center" vertical="center"/>
      <protection locked="0"/>
    </xf>
    <xf numFmtId="0" fontId="15" fillId="0" borderId="57" xfId="5" applyFont="1" applyBorder="1" applyAlignment="1" applyProtection="1">
      <alignment vertical="center"/>
      <protection locked="0"/>
    </xf>
    <xf numFmtId="0" fontId="14" fillId="0" borderId="34" xfId="5" applyFont="1" applyBorder="1" applyAlignment="1" applyProtection="1">
      <alignment horizontal="left" vertical="center"/>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3" fillId="0" borderId="12" xfId="5" applyFont="1" applyBorder="1" applyAlignment="1" applyProtection="1">
      <alignment horizontal="left" vertical="center" wrapText="1"/>
    </xf>
    <xf numFmtId="0" fontId="13" fillId="0" borderId="13" xfId="5" applyFont="1" applyBorder="1" applyAlignment="1" applyProtection="1">
      <alignment horizontal="left" vertical="center" wrapText="1"/>
    </xf>
    <xf numFmtId="0" fontId="15" fillId="0" borderId="49" xfId="5" applyFont="1"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3" fillId="0" borderId="11" xfId="5" applyFont="1" applyBorder="1" applyAlignment="1" applyProtection="1">
      <alignment horizontal="left" vertical="center" wrapText="1"/>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168" fontId="14" fillId="0" borderId="0" xfId="6" applyNumberFormat="1"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3" fillId="0" borderId="34" xfId="6" applyNumberFormat="1" applyFont="1" applyBorder="1" applyAlignment="1" applyProtection="1">
      <alignment vertical="center"/>
    </xf>
    <xf numFmtId="164" fontId="20"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0" fontId="35" fillId="0" borderId="24" xfId="0"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3" xfId="0"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64" fontId="11" fillId="0" borderId="17" xfId="6"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43"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0" borderId="17" xfId="6" applyNumberFormat="1" applyFont="1" applyBorder="1" applyAlignment="1" applyProtection="1">
      <alignment vertical="center"/>
    </xf>
    <xf numFmtId="0" fontId="14" fillId="0" borderId="2" xfId="0" applyFont="1" applyBorder="1" applyAlignment="1" applyProtection="1">
      <alignment vertical="center"/>
    </xf>
    <xf numFmtId="164" fontId="11" fillId="4" borderId="14" xfId="6" applyFont="1" applyFill="1" applyBorder="1" applyAlignment="1" applyProtection="1">
      <alignment horizontal="center"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164" fontId="37" fillId="0" borderId="52" xfId="6" applyFont="1" applyBorder="1" applyAlignment="1" applyProtection="1">
      <alignment horizontal="center" vertical="center"/>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0" fontId="22" fillId="0" borderId="8" xfId="5" applyFont="1" applyBorder="1" applyAlignment="1" applyProtection="1">
      <alignment vertical="center"/>
    </xf>
    <xf numFmtId="0" fontId="14" fillId="0" borderId="20" xfId="0" applyFont="1" applyBorder="1" applyAlignment="1" applyProtection="1">
      <alignment vertical="center"/>
    </xf>
    <xf numFmtId="0" fontId="14" fillId="0" borderId="14" xfId="0" applyFont="1" applyBorder="1" applyAlignment="1" applyProtection="1">
      <alignment horizontal="center" vertical="center"/>
    </xf>
    <xf numFmtId="0" fontId="14" fillId="0" borderId="17" xfId="0" applyFont="1" applyBorder="1" applyAlignment="1" applyProtection="1">
      <alignment horizontal="center" vertical="center"/>
    </xf>
    <xf numFmtId="164" fontId="13" fillId="0" borderId="35" xfId="6" applyNumberFormat="1"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164" fontId="11" fillId="0" borderId="2" xfId="6"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164" fontId="11" fillId="0" borderId="40" xfId="6" applyFont="1" applyBorder="1" applyAlignment="1" applyProtection="1">
      <alignment horizontal="center" vertical="center"/>
    </xf>
    <xf numFmtId="0" fontId="14" fillId="0" borderId="51" xfId="0"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0" xfId="6"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40" xfId="6" applyNumberFormat="1" applyFont="1" applyBorder="1" applyAlignment="1" applyProtection="1">
      <alignment vertical="center"/>
    </xf>
    <xf numFmtId="164" fontId="13" fillId="0" borderId="2" xfId="6" applyNumberFormat="1" applyFont="1" applyBorder="1" applyAlignment="1" applyProtection="1">
      <alignment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0" fontId="14" fillId="0" borderId="26" xfId="0" applyFont="1" applyBorder="1" applyAlignment="1" applyProtection="1">
      <alignment vertical="center"/>
    </xf>
    <xf numFmtId="166" fontId="43" fillId="0" borderId="19" xfId="4" applyNumberFormat="1" applyFont="1" applyBorder="1" applyAlignment="1" applyProtection="1">
      <alignment horizontal="left" vertical="center"/>
      <protection locked="0"/>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69" fillId="0" borderId="2"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69" fillId="0" borderId="19" xfId="4"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9" fillId="0" borderId="19" xfId="4" applyFont="1" applyBorder="1" applyAlignment="1" applyProtection="1">
      <alignment horizontal="left" vertical="center"/>
    </xf>
    <xf numFmtId="166" fontId="52" fillId="0" borderId="19" xfId="4" applyNumberFormat="1" applyFont="1" applyBorder="1" applyAlignment="1" applyProtection="1">
      <alignment horizontal="left" vertical="center"/>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4" xfId="3" applyFont="1" applyFill="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0" fontId="9" fillId="10" borderId="45" xfId="3" applyFill="1" applyBorder="1" applyAlignment="1" applyProtection="1">
      <alignment horizontal="center"/>
    </xf>
    <xf numFmtId="0" fontId="9" fillId="10" borderId="35" xfId="3" applyFill="1" applyBorder="1" applyAlignment="1" applyProtection="1">
      <alignment horizontal="center"/>
    </xf>
    <xf numFmtId="0" fontId="9" fillId="10" borderId="36" xfId="3" applyFill="1" applyBorder="1" applyAlignment="1" applyProtection="1">
      <alignment horizontal="center"/>
    </xf>
    <xf numFmtId="0" fontId="9" fillId="10" borderId="34"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90" fillId="0" borderId="34" xfId="3" applyFont="1" applyBorder="1" applyAlignment="1" applyProtection="1">
      <alignment horizontal="right" vertical="center"/>
    </xf>
    <xf numFmtId="0" fontId="88"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6" xfId="3" applyFont="1" applyBorder="1" applyAlignment="1" applyProtection="1">
      <alignment horizontal="right"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173" fontId="9" fillId="0" borderId="66" xfId="3" applyNumberForma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180975</xdr:colOff>
          <xdr:row>7</xdr:row>
          <xdr:rowOff>152400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123825</xdr:colOff>
          <xdr:row>7</xdr:row>
          <xdr:rowOff>152400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7</xdr:row>
          <xdr:rowOff>152400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43</xdr:row>
          <xdr:rowOff>95250</xdr:rowOff>
        </xdr:from>
        <xdr:to>
          <xdr:col>13</xdr:col>
          <xdr:colOff>200025</xdr:colOff>
          <xdr:row>48</xdr:row>
          <xdr:rowOff>314325</xdr:rowOff>
        </xdr:to>
        <xdr:sp macro="" textlink="">
          <xdr:nvSpPr>
            <xdr:cNvPr id="1029" name="CommandButton1"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a:extLst>
            <a:ext uri="{FF2B5EF4-FFF2-40B4-BE49-F238E27FC236}">
              <a16:creationId xmlns:a16="http://schemas.microsoft.com/office/drawing/2014/main" id="{00000000-0008-0000-0300-0000C0750100}"/>
            </a:ext>
          </a:extLst>
        </xdr:cNvPr>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a:extLst>
            <a:ext uri="{FF2B5EF4-FFF2-40B4-BE49-F238E27FC236}">
              <a16:creationId xmlns:a16="http://schemas.microsoft.com/office/drawing/2014/main" id="{00000000-0008-0000-0300-0000C1750100}"/>
            </a:ext>
          </a:extLst>
        </xdr:cNvPr>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a:extLst>
            <a:ext uri="{FF2B5EF4-FFF2-40B4-BE49-F238E27FC236}">
              <a16:creationId xmlns:a16="http://schemas.microsoft.com/office/drawing/2014/main" id="{00000000-0008-0000-0300-0000C3750100}"/>
            </a:ext>
          </a:extLst>
        </xdr:cNvPr>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a:extLst>
            <a:ext uri="{FF2B5EF4-FFF2-40B4-BE49-F238E27FC236}">
              <a16:creationId xmlns:a16="http://schemas.microsoft.com/office/drawing/2014/main" id="{00000000-0008-0000-0300-0000C4750100}"/>
            </a:ext>
          </a:extLst>
        </xdr:cNvPr>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a:extLst>
            <a:ext uri="{FF2B5EF4-FFF2-40B4-BE49-F238E27FC236}">
              <a16:creationId xmlns:a16="http://schemas.microsoft.com/office/drawing/2014/main" id="{00000000-0008-0000-0300-0000C6750100}"/>
            </a:ext>
          </a:extLst>
        </xdr:cNvPr>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a:extLst>
            <a:ext uri="{FF2B5EF4-FFF2-40B4-BE49-F238E27FC236}">
              <a16:creationId xmlns:a16="http://schemas.microsoft.com/office/drawing/2014/main" id="{00000000-0008-0000-0300-0000C7750100}"/>
            </a:ext>
          </a:extLst>
        </xdr:cNvPr>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3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a:extLst>
            <a:ext uri="{FF2B5EF4-FFF2-40B4-BE49-F238E27FC236}">
              <a16:creationId xmlns:a16="http://schemas.microsoft.com/office/drawing/2014/main" id="{00000000-0008-0000-0400-000001140000}"/>
            </a:ext>
          </a:extLst>
        </xdr:cNvPr>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a:extLst>
            <a:ext uri="{FF2B5EF4-FFF2-40B4-BE49-F238E27FC236}">
              <a16:creationId xmlns:a16="http://schemas.microsoft.com/office/drawing/2014/main" id="{00000000-0008-0000-0400-000002140000}"/>
            </a:ext>
          </a:extLst>
        </xdr:cNvPr>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a:extLst>
            <a:ext uri="{FF2B5EF4-FFF2-40B4-BE49-F238E27FC236}">
              <a16:creationId xmlns:a16="http://schemas.microsoft.com/office/drawing/2014/main" id="{00000000-0008-0000-0500-000002000000}"/>
            </a:ext>
          </a:extLst>
        </xdr:cNvPr>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a:extLst>
            <a:ext uri="{FF2B5EF4-FFF2-40B4-BE49-F238E27FC236}">
              <a16:creationId xmlns:a16="http://schemas.microsoft.com/office/drawing/2014/main" id="{00000000-0008-0000-0500-000003000000}"/>
            </a:ext>
          </a:extLst>
        </xdr:cNvPr>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a:extLst>
            <a:ext uri="{FF2B5EF4-FFF2-40B4-BE49-F238E27FC236}">
              <a16:creationId xmlns:a16="http://schemas.microsoft.com/office/drawing/2014/main" id="{00000000-0008-0000-0500-000004000000}"/>
            </a:ext>
          </a:extLst>
        </xdr:cNvPr>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a:extLst>
            <a:ext uri="{FF2B5EF4-FFF2-40B4-BE49-F238E27FC236}">
              <a16:creationId xmlns:a16="http://schemas.microsoft.com/office/drawing/2014/main" id="{00000000-0008-0000-0500-00000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a:extLst>
            <a:ext uri="{FF2B5EF4-FFF2-40B4-BE49-F238E27FC236}">
              <a16:creationId xmlns:a16="http://schemas.microsoft.com/office/drawing/2014/main" id="{00000000-0008-0000-0500-00000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a:extLst>
            <a:ext uri="{FF2B5EF4-FFF2-40B4-BE49-F238E27FC236}">
              <a16:creationId xmlns:a16="http://schemas.microsoft.com/office/drawing/2014/main" id="{00000000-0008-0000-0500-00000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a:extLst>
            <a:ext uri="{FF2B5EF4-FFF2-40B4-BE49-F238E27FC236}">
              <a16:creationId xmlns:a16="http://schemas.microsoft.com/office/drawing/2014/main" id="{00000000-0008-0000-0500-00000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a:extLst>
            <a:ext uri="{FF2B5EF4-FFF2-40B4-BE49-F238E27FC236}">
              <a16:creationId xmlns:a16="http://schemas.microsoft.com/office/drawing/2014/main" id="{00000000-0008-0000-0500-00000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a:extLst>
            <a:ext uri="{FF2B5EF4-FFF2-40B4-BE49-F238E27FC236}">
              <a16:creationId xmlns:a16="http://schemas.microsoft.com/office/drawing/2014/main" id="{00000000-0008-0000-0500-00000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a:extLst>
            <a:ext uri="{FF2B5EF4-FFF2-40B4-BE49-F238E27FC236}">
              <a16:creationId xmlns:a16="http://schemas.microsoft.com/office/drawing/2014/main" id="{00000000-0008-0000-0500-00000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a:extLst>
            <a:ext uri="{FF2B5EF4-FFF2-40B4-BE49-F238E27FC236}">
              <a16:creationId xmlns:a16="http://schemas.microsoft.com/office/drawing/2014/main" id="{00000000-0008-0000-0500-00000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a:extLst>
            <a:ext uri="{FF2B5EF4-FFF2-40B4-BE49-F238E27FC236}">
              <a16:creationId xmlns:a16="http://schemas.microsoft.com/office/drawing/2014/main" id="{00000000-0008-0000-0500-00000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a:extLst>
            <a:ext uri="{FF2B5EF4-FFF2-40B4-BE49-F238E27FC236}">
              <a16:creationId xmlns:a16="http://schemas.microsoft.com/office/drawing/2014/main" id="{00000000-0008-0000-0500-00000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a:extLst>
            <a:ext uri="{FF2B5EF4-FFF2-40B4-BE49-F238E27FC236}">
              <a16:creationId xmlns:a16="http://schemas.microsoft.com/office/drawing/2014/main" id="{00000000-0008-0000-0500-00000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a:extLst>
            <a:ext uri="{FF2B5EF4-FFF2-40B4-BE49-F238E27FC236}">
              <a16:creationId xmlns:a16="http://schemas.microsoft.com/office/drawing/2014/main" id="{00000000-0008-0000-0500-00001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a:extLst>
            <a:ext uri="{FF2B5EF4-FFF2-40B4-BE49-F238E27FC236}">
              <a16:creationId xmlns:a16="http://schemas.microsoft.com/office/drawing/2014/main" id="{00000000-0008-0000-0500-00001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a:extLst>
            <a:ext uri="{FF2B5EF4-FFF2-40B4-BE49-F238E27FC236}">
              <a16:creationId xmlns:a16="http://schemas.microsoft.com/office/drawing/2014/main" id="{00000000-0008-0000-0500-00001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a:extLst>
            <a:ext uri="{FF2B5EF4-FFF2-40B4-BE49-F238E27FC236}">
              <a16:creationId xmlns:a16="http://schemas.microsoft.com/office/drawing/2014/main" id="{00000000-0008-0000-0500-00001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a:extLst>
            <a:ext uri="{FF2B5EF4-FFF2-40B4-BE49-F238E27FC236}">
              <a16:creationId xmlns:a16="http://schemas.microsoft.com/office/drawing/2014/main" id="{00000000-0008-0000-0500-00001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a:extLst>
            <a:ext uri="{FF2B5EF4-FFF2-40B4-BE49-F238E27FC236}">
              <a16:creationId xmlns:a16="http://schemas.microsoft.com/office/drawing/2014/main" id="{00000000-0008-0000-0500-00001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a:extLst>
            <a:ext uri="{FF2B5EF4-FFF2-40B4-BE49-F238E27FC236}">
              <a16:creationId xmlns:a16="http://schemas.microsoft.com/office/drawing/2014/main" id="{00000000-0008-0000-0500-00001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a:extLst>
            <a:ext uri="{FF2B5EF4-FFF2-40B4-BE49-F238E27FC236}">
              <a16:creationId xmlns:a16="http://schemas.microsoft.com/office/drawing/2014/main" id="{00000000-0008-0000-0500-00001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a:extLst>
            <a:ext uri="{FF2B5EF4-FFF2-40B4-BE49-F238E27FC236}">
              <a16:creationId xmlns:a16="http://schemas.microsoft.com/office/drawing/2014/main" id="{00000000-0008-0000-0500-00001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a:extLst>
            <a:ext uri="{FF2B5EF4-FFF2-40B4-BE49-F238E27FC236}">
              <a16:creationId xmlns:a16="http://schemas.microsoft.com/office/drawing/2014/main" id="{00000000-0008-0000-0500-00001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a:extLst>
            <a:ext uri="{FF2B5EF4-FFF2-40B4-BE49-F238E27FC236}">
              <a16:creationId xmlns:a16="http://schemas.microsoft.com/office/drawing/2014/main" id="{00000000-0008-0000-0500-00001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a:extLst>
            <a:ext uri="{FF2B5EF4-FFF2-40B4-BE49-F238E27FC236}">
              <a16:creationId xmlns:a16="http://schemas.microsoft.com/office/drawing/2014/main" id="{00000000-0008-0000-0500-00001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a:extLst>
            <a:ext uri="{FF2B5EF4-FFF2-40B4-BE49-F238E27FC236}">
              <a16:creationId xmlns:a16="http://schemas.microsoft.com/office/drawing/2014/main" id="{00000000-0008-0000-0500-00001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a:extLst>
            <a:ext uri="{FF2B5EF4-FFF2-40B4-BE49-F238E27FC236}">
              <a16:creationId xmlns:a16="http://schemas.microsoft.com/office/drawing/2014/main" id="{00000000-0008-0000-0500-00001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a:extLst>
            <a:ext uri="{FF2B5EF4-FFF2-40B4-BE49-F238E27FC236}">
              <a16:creationId xmlns:a16="http://schemas.microsoft.com/office/drawing/2014/main" id="{00000000-0008-0000-0500-00001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a:extLst>
            <a:ext uri="{FF2B5EF4-FFF2-40B4-BE49-F238E27FC236}">
              <a16:creationId xmlns:a16="http://schemas.microsoft.com/office/drawing/2014/main" id="{00000000-0008-0000-0500-00001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a:extLst>
            <a:ext uri="{FF2B5EF4-FFF2-40B4-BE49-F238E27FC236}">
              <a16:creationId xmlns:a16="http://schemas.microsoft.com/office/drawing/2014/main" id="{00000000-0008-0000-0500-00002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a:extLst>
            <a:ext uri="{FF2B5EF4-FFF2-40B4-BE49-F238E27FC236}">
              <a16:creationId xmlns:a16="http://schemas.microsoft.com/office/drawing/2014/main" id="{00000000-0008-0000-0500-00002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a:extLst>
            <a:ext uri="{FF2B5EF4-FFF2-40B4-BE49-F238E27FC236}">
              <a16:creationId xmlns:a16="http://schemas.microsoft.com/office/drawing/2014/main" id="{00000000-0008-0000-0500-00002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a:extLst>
            <a:ext uri="{FF2B5EF4-FFF2-40B4-BE49-F238E27FC236}">
              <a16:creationId xmlns:a16="http://schemas.microsoft.com/office/drawing/2014/main" id="{00000000-0008-0000-0500-00002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a:extLst>
            <a:ext uri="{FF2B5EF4-FFF2-40B4-BE49-F238E27FC236}">
              <a16:creationId xmlns:a16="http://schemas.microsoft.com/office/drawing/2014/main" id="{00000000-0008-0000-0500-00002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a:extLst>
            <a:ext uri="{FF2B5EF4-FFF2-40B4-BE49-F238E27FC236}">
              <a16:creationId xmlns:a16="http://schemas.microsoft.com/office/drawing/2014/main" id="{00000000-0008-0000-0500-00002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a:extLst>
            <a:ext uri="{FF2B5EF4-FFF2-40B4-BE49-F238E27FC236}">
              <a16:creationId xmlns:a16="http://schemas.microsoft.com/office/drawing/2014/main" id="{00000000-0008-0000-0500-00002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a:extLst>
            <a:ext uri="{FF2B5EF4-FFF2-40B4-BE49-F238E27FC236}">
              <a16:creationId xmlns:a16="http://schemas.microsoft.com/office/drawing/2014/main" id="{00000000-0008-0000-0500-00002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a:extLst>
            <a:ext uri="{FF2B5EF4-FFF2-40B4-BE49-F238E27FC236}">
              <a16:creationId xmlns:a16="http://schemas.microsoft.com/office/drawing/2014/main" id="{00000000-0008-0000-0500-00002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a:extLst>
            <a:ext uri="{FF2B5EF4-FFF2-40B4-BE49-F238E27FC236}">
              <a16:creationId xmlns:a16="http://schemas.microsoft.com/office/drawing/2014/main" id="{00000000-0008-0000-0500-00002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a:extLst>
            <a:ext uri="{FF2B5EF4-FFF2-40B4-BE49-F238E27FC236}">
              <a16:creationId xmlns:a16="http://schemas.microsoft.com/office/drawing/2014/main" id="{00000000-0008-0000-0500-00002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a:extLst>
            <a:ext uri="{FF2B5EF4-FFF2-40B4-BE49-F238E27FC236}">
              <a16:creationId xmlns:a16="http://schemas.microsoft.com/office/drawing/2014/main" id="{00000000-0008-0000-0500-00002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a:extLst>
            <a:ext uri="{FF2B5EF4-FFF2-40B4-BE49-F238E27FC236}">
              <a16:creationId xmlns:a16="http://schemas.microsoft.com/office/drawing/2014/main" id="{00000000-0008-0000-0500-00002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a:extLst>
            <a:ext uri="{FF2B5EF4-FFF2-40B4-BE49-F238E27FC236}">
              <a16:creationId xmlns:a16="http://schemas.microsoft.com/office/drawing/2014/main" id="{00000000-0008-0000-0500-00002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a:extLst>
            <a:ext uri="{FF2B5EF4-FFF2-40B4-BE49-F238E27FC236}">
              <a16:creationId xmlns:a16="http://schemas.microsoft.com/office/drawing/2014/main" id="{00000000-0008-0000-0500-00002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a:extLst>
            <a:ext uri="{FF2B5EF4-FFF2-40B4-BE49-F238E27FC236}">
              <a16:creationId xmlns:a16="http://schemas.microsoft.com/office/drawing/2014/main" id="{00000000-0008-0000-0500-00002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a:extLst>
            <a:ext uri="{FF2B5EF4-FFF2-40B4-BE49-F238E27FC236}">
              <a16:creationId xmlns:a16="http://schemas.microsoft.com/office/drawing/2014/main" id="{00000000-0008-0000-0500-00003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a:extLst>
            <a:ext uri="{FF2B5EF4-FFF2-40B4-BE49-F238E27FC236}">
              <a16:creationId xmlns:a16="http://schemas.microsoft.com/office/drawing/2014/main" id="{00000000-0008-0000-0500-00003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a:extLst>
            <a:ext uri="{FF2B5EF4-FFF2-40B4-BE49-F238E27FC236}">
              <a16:creationId xmlns:a16="http://schemas.microsoft.com/office/drawing/2014/main" id="{00000000-0008-0000-0500-00003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a:extLst>
            <a:ext uri="{FF2B5EF4-FFF2-40B4-BE49-F238E27FC236}">
              <a16:creationId xmlns:a16="http://schemas.microsoft.com/office/drawing/2014/main" id="{00000000-0008-0000-0500-00003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a:extLst>
            <a:ext uri="{FF2B5EF4-FFF2-40B4-BE49-F238E27FC236}">
              <a16:creationId xmlns:a16="http://schemas.microsoft.com/office/drawing/2014/main" id="{00000000-0008-0000-0500-00003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a:extLst>
            <a:ext uri="{FF2B5EF4-FFF2-40B4-BE49-F238E27FC236}">
              <a16:creationId xmlns:a16="http://schemas.microsoft.com/office/drawing/2014/main" id="{00000000-0008-0000-0500-00003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a:extLst>
            <a:ext uri="{FF2B5EF4-FFF2-40B4-BE49-F238E27FC236}">
              <a16:creationId xmlns:a16="http://schemas.microsoft.com/office/drawing/2014/main" id="{00000000-0008-0000-0500-00003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a:extLst>
            <a:ext uri="{FF2B5EF4-FFF2-40B4-BE49-F238E27FC236}">
              <a16:creationId xmlns:a16="http://schemas.microsoft.com/office/drawing/2014/main" id="{00000000-0008-0000-0500-00003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a:extLst>
            <a:ext uri="{FF2B5EF4-FFF2-40B4-BE49-F238E27FC236}">
              <a16:creationId xmlns:a16="http://schemas.microsoft.com/office/drawing/2014/main" id="{00000000-0008-0000-0500-00003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a:extLst>
            <a:ext uri="{FF2B5EF4-FFF2-40B4-BE49-F238E27FC236}">
              <a16:creationId xmlns:a16="http://schemas.microsoft.com/office/drawing/2014/main" id="{00000000-0008-0000-0500-00003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a:extLst>
            <a:ext uri="{FF2B5EF4-FFF2-40B4-BE49-F238E27FC236}">
              <a16:creationId xmlns:a16="http://schemas.microsoft.com/office/drawing/2014/main" id="{00000000-0008-0000-0500-00003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a:extLst>
            <a:ext uri="{FF2B5EF4-FFF2-40B4-BE49-F238E27FC236}">
              <a16:creationId xmlns:a16="http://schemas.microsoft.com/office/drawing/2014/main" id="{00000000-0008-0000-0500-00003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a:extLst>
            <a:ext uri="{FF2B5EF4-FFF2-40B4-BE49-F238E27FC236}">
              <a16:creationId xmlns:a16="http://schemas.microsoft.com/office/drawing/2014/main" id="{00000000-0008-0000-0500-00003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a:extLst>
            <a:ext uri="{FF2B5EF4-FFF2-40B4-BE49-F238E27FC236}">
              <a16:creationId xmlns:a16="http://schemas.microsoft.com/office/drawing/2014/main" id="{00000000-0008-0000-0500-00003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a:extLst>
            <a:ext uri="{FF2B5EF4-FFF2-40B4-BE49-F238E27FC236}">
              <a16:creationId xmlns:a16="http://schemas.microsoft.com/office/drawing/2014/main" id="{00000000-0008-0000-0500-00003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a:extLst>
            <a:ext uri="{FF2B5EF4-FFF2-40B4-BE49-F238E27FC236}">
              <a16:creationId xmlns:a16="http://schemas.microsoft.com/office/drawing/2014/main" id="{00000000-0008-0000-0500-00003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a:extLst>
            <a:ext uri="{FF2B5EF4-FFF2-40B4-BE49-F238E27FC236}">
              <a16:creationId xmlns:a16="http://schemas.microsoft.com/office/drawing/2014/main" id="{00000000-0008-0000-0500-00004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a:extLst>
            <a:ext uri="{FF2B5EF4-FFF2-40B4-BE49-F238E27FC236}">
              <a16:creationId xmlns:a16="http://schemas.microsoft.com/office/drawing/2014/main" id="{00000000-0008-0000-0500-00004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a:extLst>
            <a:ext uri="{FF2B5EF4-FFF2-40B4-BE49-F238E27FC236}">
              <a16:creationId xmlns:a16="http://schemas.microsoft.com/office/drawing/2014/main" id="{00000000-0008-0000-0500-00004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a:extLst>
            <a:ext uri="{FF2B5EF4-FFF2-40B4-BE49-F238E27FC236}">
              <a16:creationId xmlns:a16="http://schemas.microsoft.com/office/drawing/2014/main" id="{00000000-0008-0000-0500-00004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a:extLst>
            <a:ext uri="{FF2B5EF4-FFF2-40B4-BE49-F238E27FC236}">
              <a16:creationId xmlns:a16="http://schemas.microsoft.com/office/drawing/2014/main" id="{00000000-0008-0000-0500-00004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a:extLst>
            <a:ext uri="{FF2B5EF4-FFF2-40B4-BE49-F238E27FC236}">
              <a16:creationId xmlns:a16="http://schemas.microsoft.com/office/drawing/2014/main" id="{00000000-0008-0000-0500-00004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a:extLst>
            <a:ext uri="{FF2B5EF4-FFF2-40B4-BE49-F238E27FC236}">
              <a16:creationId xmlns:a16="http://schemas.microsoft.com/office/drawing/2014/main" id="{00000000-0008-0000-0500-00004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a:extLst>
            <a:ext uri="{FF2B5EF4-FFF2-40B4-BE49-F238E27FC236}">
              <a16:creationId xmlns:a16="http://schemas.microsoft.com/office/drawing/2014/main" id="{00000000-0008-0000-0500-00004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a:extLst>
            <a:ext uri="{FF2B5EF4-FFF2-40B4-BE49-F238E27FC236}">
              <a16:creationId xmlns:a16="http://schemas.microsoft.com/office/drawing/2014/main" id="{00000000-0008-0000-0500-00004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a:extLst>
            <a:ext uri="{FF2B5EF4-FFF2-40B4-BE49-F238E27FC236}">
              <a16:creationId xmlns:a16="http://schemas.microsoft.com/office/drawing/2014/main" id="{00000000-0008-0000-0500-00004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a:extLst>
            <a:ext uri="{FF2B5EF4-FFF2-40B4-BE49-F238E27FC236}">
              <a16:creationId xmlns:a16="http://schemas.microsoft.com/office/drawing/2014/main" id="{00000000-0008-0000-0500-00004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a:extLst>
            <a:ext uri="{FF2B5EF4-FFF2-40B4-BE49-F238E27FC236}">
              <a16:creationId xmlns:a16="http://schemas.microsoft.com/office/drawing/2014/main" id="{00000000-0008-0000-0500-00004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a:extLst>
            <a:ext uri="{FF2B5EF4-FFF2-40B4-BE49-F238E27FC236}">
              <a16:creationId xmlns:a16="http://schemas.microsoft.com/office/drawing/2014/main" id="{00000000-0008-0000-0500-00004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a:extLst>
            <a:ext uri="{FF2B5EF4-FFF2-40B4-BE49-F238E27FC236}">
              <a16:creationId xmlns:a16="http://schemas.microsoft.com/office/drawing/2014/main" id="{00000000-0008-0000-0500-00004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a:extLst>
            <a:ext uri="{FF2B5EF4-FFF2-40B4-BE49-F238E27FC236}">
              <a16:creationId xmlns:a16="http://schemas.microsoft.com/office/drawing/2014/main" id="{00000000-0008-0000-0500-00004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a:extLst>
            <a:ext uri="{FF2B5EF4-FFF2-40B4-BE49-F238E27FC236}">
              <a16:creationId xmlns:a16="http://schemas.microsoft.com/office/drawing/2014/main" id="{00000000-0008-0000-0500-00004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a:extLst>
            <a:ext uri="{FF2B5EF4-FFF2-40B4-BE49-F238E27FC236}">
              <a16:creationId xmlns:a16="http://schemas.microsoft.com/office/drawing/2014/main" id="{00000000-0008-0000-0500-00005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a:extLst>
            <a:ext uri="{FF2B5EF4-FFF2-40B4-BE49-F238E27FC236}">
              <a16:creationId xmlns:a16="http://schemas.microsoft.com/office/drawing/2014/main" id="{00000000-0008-0000-0500-00005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a:extLst>
            <a:ext uri="{FF2B5EF4-FFF2-40B4-BE49-F238E27FC236}">
              <a16:creationId xmlns:a16="http://schemas.microsoft.com/office/drawing/2014/main" id="{00000000-0008-0000-0500-00005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a:extLst>
            <a:ext uri="{FF2B5EF4-FFF2-40B4-BE49-F238E27FC236}">
              <a16:creationId xmlns:a16="http://schemas.microsoft.com/office/drawing/2014/main" id="{00000000-0008-0000-0500-00005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a:extLst>
            <a:ext uri="{FF2B5EF4-FFF2-40B4-BE49-F238E27FC236}">
              <a16:creationId xmlns:a16="http://schemas.microsoft.com/office/drawing/2014/main" id="{00000000-0008-0000-0500-00005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a:extLst>
            <a:ext uri="{FF2B5EF4-FFF2-40B4-BE49-F238E27FC236}">
              <a16:creationId xmlns:a16="http://schemas.microsoft.com/office/drawing/2014/main" id="{00000000-0008-0000-0500-00005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a:extLst>
            <a:ext uri="{FF2B5EF4-FFF2-40B4-BE49-F238E27FC236}">
              <a16:creationId xmlns:a16="http://schemas.microsoft.com/office/drawing/2014/main" id="{00000000-0008-0000-0500-00005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a:extLst>
            <a:ext uri="{FF2B5EF4-FFF2-40B4-BE49-F238E27FC236}">
              <a16:creationId xmlns:a16="http://schemas.microsoft.com/office/drawing/2014/main" id="{00000000-0008-0000-0500-00005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a:extLst>
            <a:ext uri="{FF2B5EF4-FFF2-40B4-BE49-F238E27FC236}">
              <a16:creationId xmlns:a16="http://schemas.microsoft.com/office/drawing/2014/main" id="{00000000-0008-0000-0500-00005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a:extLst>
            <a:ext uri="{FF2B5EF4-FFF2-40B4-BE49-F238E27FC236}">
              <a16:creationId xmlns:a16="http://schemas.microsoft.com/office/drawing/2014/main" id="{00000000-0008-0000-0500-00005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a:extLst>
            <a:ext uri="{FF2B5EF4-FFF2-40B4-BE49-F238E27FC236}">
              <a16:creationId xmlns:a16="http://schemas.microsoft.com/office/drawing/2014/main" id="{00000000-0008-0000-0500-00005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a:extLst>
            <a:ext uri="{FF2B5EF4-FFF2-40B4-BE49-F238E27FC236}">
              <a16:creationId xmlns:a16="http://schemas.microsoft.com/office/drawing/2014/main" id="{00000000-0008-0000-0500-00005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a:extLst>
            <a:ext uri="{FF2B5EF4-FFF2-40B4-BE49-F238E27FC236}">
              <a16:creationId xmlns:a16="http://schemas.microsoft.com/office/drawing/2014/main" id="{00000000-0008-0000-0500-00005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a:extLst>
            <a:ext uri="{FF2B5EF4-FFF2-40B4-BE49-F238E27FC236}">
              <a16:creationId xmlns:a16="http://schemas.microsoft.com/office/drawing/2014/main" id="{00000000-0008-0000-0500-00005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a:extLst>
            <a:ext uri="{FF2B5EF4-FFF2-40B4-BE49-F238E27FC236}">
              <a16:creationId xmlns:a16="http://schemas.microsoft.com/office/drawing/2014/main" id="{00000000-0008-0000-0500-00005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a:extLst>
            <a:ext uri="{FF2B5EF4-FFF2-40B4-BE49-F238E27FC236}">
              <a16:creationId xmlns:a16="http://schemas.microsoft.com/office/drawing/2014/main" id="{00000000-0008-0000-0500-00005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a:extLst>
            <a:ext uri="{FF2B5EF4-FFF2-40B4-BE49-F238E27FC236}">
              <a16:creationId xmlns:a16="http://schemas.microsoft.com/office/drawing/2014/main" id="{00000000-0008-0000-0500-00006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a:extLst>
            <a:ext uri="{FF2B5EF4-FFF2-40B4-BE49-F238E27FC236}">
              <a16:creationId xmlns:a16="http://schemas.microsoft.com/office/drawing/2014/main" id="{00000000-0008-0000-0500-00006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a:extLst>
            <a:ext uri="{FF2B5EF4-FFF2-40B4-BE49-F238E27FC236}">
              <a16:creationId xmlns:a16="http://schemas.microsoft.com/office/drawing/2014/main" id="{00000000-0008-0000-0500-00006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a:extLst>
            <a:ext uri="{FF2B5EF4-FFF2-40B4-BE49-F238E27FC236}">
              <a16:creationId xmlns:a16="http://schemas.microsoft.com/office/drawing/2014/main" id="{00000000-0008-0000-0500-00006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a:extLst>
            <a:ext uri="{FF2B5EF4-FFF2-40B4-BE49-F238E27FC236}">
              <a16:creationId xmlns:a16="http://schemas.microsoft.com/office/drawing/2014/main" id="{00000000-0008-0000-0500-00006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a:extLst>
            <a:ext uri="{FF2B5EF4-FFF2-40B4-BE49-F238E27FC236}">
              <a16:creationId xmlns:a16="http://schemas.microsoft.com/office/drawing/2014/main" id="{00000000-0008-0000-0500-00006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a:extLst>
            <a:ext uri="{FF2B5EF4-FFF2-40B4-BE49-F238E27FC236}">
              <a16:creationId xmlns:a16="http://schemas.microsoft.com/office/drawing/2014/main" id="{00000000-0008-0000-0500-00006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a:extLst>
            <a:ext uri="{FF2B5EF4-FFF2-40B4-BE49-F238E27FC236}">
              <a16:creationId xmlns:a16="http://schemas.microsoft.com/office/drawing/2014/main" id="{00000000-0008-0000-0500-00006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a:extLst>
            <a:ext uri="{FF2B5EF4-FFF2-40B4-BE49-F238E27FC236}">
              <a16:creationId xmlns:a16="http://schemas.microsoft.com/office/drawing/2014/main" id="{00000000-0008-0000-0500-00006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a:extLst>
            <a:ext uri="{FF2B5EF4-FFF2-40B4-BE49-F238E27FC236}">
              <a16:creationId xmlns:a16="http://schemas.microsoft.com/office/drawing/2014/main" id="{00000000-0008-0000-0500-000069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a:extLst>
            <a:ext uri="{FF2B5EF4-FFF2-40B4-BE49-F238E27FC236}">
              <a16:creationId xmlns:a16="http://schemas.microsoft.com/office/drawing/2014/main" id="{00000000-0008-0000-0500-00006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a:extLst>
            <a:ext uri="{FF2B5EF4-FFF2-40B4-BE49-F238E27FC236}">
              <a16:creationId xmlns:a16="http://schemas.microsoft.com/office/drawing/2014/main" id="{00000000-0008-0000-0500-00006B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a:extLst>
            <a:ext uri="{FF2B5EF4-FFF2-40B4-BE49-F238E27FC236}">
              <a16:creationId xmlns:a16="http://schemas.microsoft.com/office/drawing/2014/main" id="{00000000-0008-0000-0500-00006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a:extLst>
            <a:ext uri="{FF2B5EF4-FFF2-40B4-BE49-F238E27FC236}">
              <a16:creationId xmlns:a16="http://schemas.microsoft.com/office/drawing/2014/main" id="{00000000-0008-0000-0500-00006D000000}"/>
            </a:ext>
          </a:extLst>
        </xdr:cNvPr>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a:extLst>
            <a:ext uri="{FF2B5EF4-FFF2-40B4-BE49-F238E27FC236}">
              <a16:creationId xmlns:a16="http://schemas.microsoft.com/office/drawing/2014/main" id="{00000000-0008-0000-0500-00006E000000}"/>
            </a:ext>
          </a:extLst>
        </xdr:cNvPr>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a:extLst>
            <a:ext uri="{FF2B5EF4-FFF2-40B4-BE49-F238E27FC236}">
              <a16:creationId xmlns:a16="http://schemas.microsoft.com/office/drawing/2014/main" id="{00000000-0008-0000-0500-00006F000000}"/>
            </a:ext>
          </a:extLst>
        </xdr:cNvPr>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a:extLst>
            <a:ext uri="{FF2B5EF4-FFF2-40B4-BE49-F238E27FC236}">
              <a16:creationId xmlns:a16="http://schemas.microsoft.com/office/drawing/2014/main" id="{00000000-0008-0000-0500-00007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a:extLst>
            <a:ext uri="{FF2B5EF4-FFF2-40B4-BE49-F238E27FC236}">
              <a16:creationId xmlns:a16="http://schemas.microsoft.com/office/drawing/2014/main" id="{00000000-0008-0000-0500-00007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a:extLst>
            <a:ext uri="{FF2B5EF4-FFF2-40B4-BE49-F238E27FC236}">
              <a16:creationId xmlns:a16="http://schemas.microsoft.com/office/drawing/2014/main" id="{00000000-0008-0000-0500-00007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a:extLst>
            <a:ext uri="{FF2B5EF4-FFF2-40B4-BE49-F238E27FC236}">
              <a16:creationId xmlns:a16="http://schemas.microsoft.com/office/drawing/2014/main" id="{00000000-0008-0000-0500-00007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a:extLst>
            <a:ext uri="{FF2B5EF4-FFF2-40B4-BE49-F238E27FC236}">
              <a16:creationId xmlns:a16="http://schemas.microsoft.com/office/drawing/2014/main" id="{00000000-0008-0000-0500-00007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a:extLst>
            <a:ext uri="{FF2B5EF4-FFF2-40B4-BE49-F238E27FC236}">
              <a16:creationId xmlns:a16="http://schemas.microsoft.com/office/drawing/2014/main" id="{00000000-0008-0000-0500-00007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a:extLst>
            <a:ext uri="{FF2B5EF4-FFF2-40B4-BE49-F238E27FC236}">
              <a16:creationId xmlns:a16="http://schemas.microsoft.com/office/drawing/2014/main" id="{00000000-0008-0000-0500-00007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a:extLst>
            <a:ext uri="{FF2B5EF4-FFF2-40B4-BE49-F238E27FC236}">
              <a16:creationId xmlns:a16="http://schemas.microsoft.com/office/drawing/2014/main" id="{00000000-0008-0000-0500-00007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a:extLst>
            <a:ext uri="{FF2B5EF4-FFF2-40B4-BE49-F238E27FC236}">
              <a16:creationId xmlns:a16="http://schemas.microsoft.com/office/drawing/2014/main" id="{00000000-0008-0000-0500-00007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a:extLst>
            <a:ext uri="{FF2B5EF4-FFF2-40B4-BE49-F238E27FC236}">
              <a16:creationId xmlns:a16="http://schemas.microsoft.com/office/drawing/2014/main" id="{00000000-0008-0000-0500-00007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a:extLst>
            <a:ext uri="{FF2B5EF4-FFF2-40B4-BE49-F238E27FC236}">
              <a16:creationId xmlns:a16="http://schemas.microsoft.com/office/drawing/2014/main" id="{00000000-0008-0000-0500-00007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a:extLst>
            <a:ext uri="{FF2B5EF4-FFF2-40B4-BE49-F238E27FC236}">
              <a16:creationId xmlns:a16="http://schemas.microsoft.com/office/drawing/2014/main" id="{00000000-0008-0000-0500-00007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a:extLst>
            <a:ext uri="{FF2B5EF4-FFF2-40B4-BE49-F238E27FC236}">
              <a16:creationId xmlns:a16="http://schemas.microsoft.com/office/drawing/2014/main" id="{00000000-0008-0000-0500-00007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a:extLst>
            <a:ext uri="{FF2B5EF4-FFF2-40B4-BE49-F238E27FC236}">
              <a16:creationId xmlns:a16="http://schemas.microsoft.com/office/drawing/2014/main" id="{00000000-0008-0000-0500-00007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a:extLst>
            <a:ext uri="{FF2B5EF4-FFF2-40B4-BE49-F238E27FC236}">
              <a16:creationId xmlns:a16="http://schemas.microsoft.com/office/drawing/2014/main" id="{00000000-0008-0000-0500-00007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a:extLst>
            <a:ext uri="{FF2B5EF4-FFF2-40B4-BE49-F238E27FC236}">
              <a16:creationId xmlns:a16="http://schemas.microsoft.com/office/drawing/2014/main" id="{00000000-0008-0000-0500-00007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a:extLst>
            <a:ext uri="{FF2B5EF4-FFF2-40B4-BE49-F238E27FC236}">
              <a16:creationId xmlns:a16="http://schemas.microsoft.com/office/drawing/2014/main" id="{00000000-0008-0000-0500-00008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a:extLst>
            <a:ext uri="{FF2B5EF4-FFF2-40B4-BE49-F238E27FC236}">
              <a16:creationId xmlns:a16="http://schemas.microsoft.com/office/drawing/2014/main" id="{00000000-0008-0000-0500-00008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a:extLst>
            <a:ext uri="{FF2B5EF4-FFF2-40B4-BE49-F238E27FC236}">
              <a16:creationId xmlns:a16="http://schemas.microsoft.com/office/drawing/2014/main" id="{00000000-0008-0000-0500-00008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a:extLst>
            <a:ext uri="{FF2B5EF4-FFF2-40B4-BE49-F238E27FC236}">
              <a16:creationId xmlns:a16="http://schemas.microsoft.com/office/drawing/2014/main" id="{00000000-0008-0000-0500-00008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a:extLst>
            <a:ext uri="{FF2B5EF4-FFF2-40B4-BE49-F238E27FC236}">
              <a16:creationId xmlns:a16="http://schemas.microsoft.com/office/drawing/2014/main" id="{00000000-0008-0000-0500-00008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a:extLst>
            <a:ext uri="{FF2B5EF4-FFF2-40B4-BE49-F238E27FC236}">
              <a16:creationId xmlns:a16="http://schemas.microsoft.com/office/drawing/2014/main" id="{00000000-0008-0000-0500-00008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a:extLst>
            <a:ext uri="{FF2B5EF4-FFF2-40B4-BE49-F238E27FC236}">
              <a16:creationId xmlns:a16="http://schemas.microsoft.com/office/drawing/2014/main" id="{00000000-0008-0000-0500-00008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a:extLst>
            <a:ext uri="{FF2B5EF4-FFF2-40B4-BE49-F238E27FC236}">
              <a16:creationId xmlns:a16="http://schemas.microsoft.com/office/drawing/2014/main" id="{00000000-0008-0000-0500-00008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a:extLst>
            <a:ext uri="{FF2B5EF4-FFF2-40B4-BE49-F238E27FC236}">
              <a16:creationId xmlns:a16="http://schemas.microsoft.com/office/drawing/2014/main" id="{00000000-0008-0000-0500-00008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a:extLst>
            <a:ext uri="{FF2B5EF4-FFF2-40B4-BE49-F238E27FC236}">
              <a16:creationId xmlns:a16="http://schemas.microsoft.com/office/drawing/2014/main" id="{00000000-0008-0000-0500-00008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a:extLst>
            <a:ext uri="{FF2B5EF4-FFF2-40B4-BE49-F238E27FC236}">
              <a16:creationId xmlns:a16="http://schemas.microsoft.com/office/drawing/2014/main" id="{00000000-0008-0000-0500-00008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a:extLst>
            <a:ext uri="{FF2B5EF4-FFF2-40B4-BE49-F238E27FC236}">
              <a16:creationId xmlns:a16="http://schemas.microsoft.com/office/drawing/2014/main" id="{00000000-0008-0000-0500-00008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a:extLst>
            <a:ext uri="{FF2B5EF4-FFF2-40B4-BE49-F238E27FC236}">
              <a16:creationId xmlns:a16="http://schemas.microsoft.com/office/drawing/2014/main" id="{00000000-0008-0000-0500-00008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a:extLst>
            <a:ext uri="{FF2B5EF4-FFF2-40B4-BE49-F238E27FC236}">
              <a16:creationId xmlns:a16="http://schemas.microsoft.com/office/drawing/2014/main" id="{00000000-0008-0000-0500-00008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a:extLst>
            <a:ext uri="{FF2B5EF4-FFF2-40B4-BE49-F238E27FC236}">
              <a16:creationId xmlns:a16="http://schemas.microsoft.com/office/drawing/2014/main" id="{00000000-0008-0000-0500-00008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a:extLst>
            <a:ext uri="{FF2B5EF4-FFF2-40B4-BE49-F238E27FC236}">
              <a16:creationId xmlns:a16="http://schemas.microsoft.com/office/drawing/2014/main" id="{00000000-0008-0000-0500-00008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a:extLst>
            <a:ext uri="{FF2B5EF4-FFF2-40B4-BE49-F238E27FC236}">
              <a16:creationId xmlns:a16="http://schemas.microsoft.com/office/drawing/2014/main" id="{00000000-0008-0000-0500-00009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a:extLst>
            <a:ext uri="{FF2B5EF4-FFF2-40B4-BE49-F238E27FC236}">
              <a16:creationId xmlns:a16="http://schemas.microsoft.com/office/drawing/2014/main" id="{00000000-0008-0000-0500-00009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a:extLst>
            <a:ext uri="{FF2B5EF4-FFF2-40B4-BE49-F238E27FC236}">
              <a16:creationId xmlns:a16="http://schemas.microsoft.com/office/drawing/2014/main" id="{00000000-0008-0000-0500-00009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a:extLst>
            <a:ext uri="{FF2B5EF4-FFF2-40B4-BE49-F238E27FC236}">
              <a16:creationId xmlns:a16="http://schemas.microsoft.com/office/drawing/2014/main" id="{00000000-0008-0000-0500-00009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a:extLst>
            <a:ext uri="{FF2B5EF4-FFF2-40B4-BE49-F238E27FC236}">
              <a16:creationId xmlns:a16="http://schemas.microsoft.com/office/drawing/2014/main" id="{00000000-0008-0000-0500-00009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a:extLst>
            <a:ext uri="{FF2B5EF4-FFF2-40B4-BE49-F238E27FC236}">
              <a16:creationId xmlns:a16="http://schemas.microsoft.com/office/drawing/2014/main" id="{00000000-0008-0000-0500-00009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a:extLst>
            <a:ext uri="{FF2B5EF4-FFF2-40B4-BE49-F238E27FC236}">
              <a16:creationId xmlns:a16="http://schemas.microsoft.com/office/drawing/2014/main" id="{00000000-0008-0000-0500-00009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a:extLst>
            <a:ext uri="{FF2B5EF4-FFF2-40B4-BE49-F238E27FC236}">
              <a16:creationId xmlns:a16="http://schemas.microsoft.com/office/drawing/2014/main" id="{00000000-0008-0000-0500-00009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a:extLst>
            <a:ext uri="{FF2B5EF4-FFF2-40B4-BE49-F238E27FC236}">
              <a16:creationId xmlns:a16="http://schemas.microsoft.com/office/drawing/2014/main" id="{00000000-0008-0000-0500-00009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a:extLst>
            <a:ext uri="{FF2B5EF4-FFF2-40B4-BE49-F238E27FC236}">
              <a16:creationId xmlns:a16="http://schemas.microsoft.com/office/drawing/2014/main" id="{00000000-0008-0000-0500-00009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a:extLst>
            <a:ext uri="{FF2B5EF4-FFF2-40B4-BE49-F238E27FC236}">
              <a16:creationId xmlns:a16="http://schemas.microsoft.com/office/drawing/2014/main" id="{00000000-0008-0000-0500-00009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a:extLst>
            <a:ext uri="{FF2B5EF4-FFF2-40B4-BE49-F238E27FC236}">
              <a16:creationId xmlns:a16="http://schemas.microsoft.com/office/drawing/2014/main" id="{00000000-0008-0000-0500-00009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a:extLst>
            <a:ext uri="{FF2B5EF4-FFF2-40B4-BE49-F238E27FC236}">
              <a16:creationId xmlns:a16="http://schemas.microsoft.com/office/drawing/2014/main" id="{00000000-0008-0000-0500-00009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a:extLst>
            <a:ext uri="{FF2B5EF4-FFF2-40B4-BE49-F238E27FC236}">
              <a16:creationId xmlns:a16="http://schemas.microsoft.com/office/drawing/2014/main" id="{00000000-0008-0000-0500-00009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a:extLst>
            <a:ext uri="{FF2B5EF4-FFF2-40B4-BE49-F238E27FC236}">
              <a16:creationId xmlns:a16="http://schemas.microsoft.com/office/drawing/2014/main" id="{00000000-0008-0000-0500-00009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a:extLst>
            <a:ext uri="{FF2B5EF4-FFF2-40B4-BE49-F238E27FC236}">
              <a16:creationId xmlns:a16="http://schemas.microsoft.com/office/drawing/2014/main" id="{00000000-0008-0000-0500-00009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a:extLst>
            <a:ext uri="{FF2B5EF4-FFF2-40B4-BE49-F238E27FC236}">
              <a16:creationId xmlns:a16="http://schemas.microsoft.com/office/drawing/2014/main" id="{00000000-0008-0000-0500-0000A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a:extLst>
            <a:ext uri="{FF2B5EF4-FFF2-40B4-BE49-F238E27FC236}">
              <a16:creationId xmlns:a16="http://schemas.microsoft.com/office/drawing/2014/main" id="{00000000-0008-0000-0500-0000A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a:extLst>
            <a:ext uri="{FF2B5EF4-FFF2-40B4-BE49-F238E27FC236}">
              <a16:creationId xmlns:a16="http://schemas.microsoft.com/office/drawing/2014/main" id="{00000000-0008-0000-0500-0000A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a:extLst>
            <a:ext uri="{FF2B5EF4-FFF2-40B4-BE49-F238E27FC236}">
              <a16:creationId xmlns:a16="http://schemas.microsoft.com/office/drawing/2014/main" id="{00000000-0008-0000-0500-0000A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a:extLst>
            <a:ext uri="{FF2B5EF4-FFF2-40B4-BE49-F238E27FC236}">
              <a16:creationId xmlns:a16="http://schemas.microsoft.com/office/drawing/2014/main" id="{00000000-0008-0000-0500-0000A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a:extLst>
            <a:ext uri="{FF2B5EF4-FFF2-40B4-BE49-F238E27FC236}">
              <a16:creationId xmlns:a16="http://schemas.microsoft.com/office/drawing/2014/main" id="{00000000-0008-0000-0500-0000A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a:extLst>
            <a:ext uri="{FF2B5EF4-FFF2-40B4-BE49-F238E27FC236}">
              <a16:creationId xmlns:a16="http://schemas.microsoft.com/office/drawing/2014/main" id="{00000000-0008-0000-0500-0000A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a:extLst>
            <a:ext uri="{FF2B5EF4-FFF2-40B4-BE49-F238E27FC236}">
              <a16:creationId xmlns:a16="http://schemas.microsoft.com/office/drawing/2014/main" id="{00000000-0008-0000-0500-0000A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a:extLst>
            <a:ext uri="{FF2B5EF4-FFF2-40B4-BE49-F238E27FC236}">
              <a16:creationId xmlns:a16="http://schemas.microsoft.com/office/drawing/2014/main" id="{00000000-0008-0000-0500-0000A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a:extLst>
            <a:ext uri="{FF2B5EF4-FFF2-40B4-BE49-F238E27FC236}">
              <a16:creationId xmlns:a16="http://schemas.microsoft.com/office/drawing/2014/main" id="{00000000-0008-0000-0500-0000A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a:extLst>
            <a:ext uri="{FF2B5EF4-FFF2-40B4-BE49-F238E27FC236}">
              <a16:creationId xmlns:a16="http://schemas.microsoft.com/office/drawing/2014/main" id="{00000000-0008-0000-0500-0000A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a:extLst>
            <a:ext uri="{FF2B5EF4-FFF2-40B4-BE49-F238E27FC236}">
              <a16:creationId xmlns:a16="http://schemas.microsoft.com/office/drawing/2014/main" id="{00000000-0008-0000-0500-0000A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a:extLst>
            <a:ext uri="{FF2B5EF4-FFF2-40B4-BE49-F238E27FC236}">
              <a16:creationId xmlns:a16="http://schemas.microsoft.com/office/drawing/2014/main" id="{00000000-0008-0000-0500-0000A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a:extLst>
            <a:ext uri="{FF2B5EF4-FFF2-40B4-BE49-F238E27FC236}">
              <a16:creationId xmlns:a16="http://schemas.microsoft.com/office/drawing/2014/main" id="{00000000-0008-0000-0500-0000A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a:extLst>
            <a:ext uri="{FF2B5EF4-FFF2-40B4-BE49-F238E27FC236}">
              <a16:creationId xmlns:a16="http://schemas.microsoft.com/office/drawing/2014/main" id="{00000000-0008-0000-0500-0000A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a:extLst>
            <a:ext uri="{FF2B5EF4-FFF2-40B4-BE49-F238E27FC236}">
              <a16:creationId xmlns:a16="http://schemas.microsoft.com/office/drawing/2014/main" id="{00000000-0008-0000-0500-0000A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a:extLst>
            <a:ext uri="{FF2B5EF4-FFF2-40B4-BE49-F238E27FC236}">
              <a16:creationId xmlns:a16="http://schemas.microsoft.com/office/drawing/2014/main" id="{00000000-0008-0000-0500-0000B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a:extLst>
            <a:ext uri="{FF2B5EF4-FFF2-40B4-BE49-F238E27FC236}">
              <a16:creationId xmlns:a16="http://schemas.microsoft.com/office/drawing/2014/main" id="{00000000-0008-0000-0500-0000B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a:extLst>
            <a:ext uri="{FF2B5EF4-FFF2-40B4-BE49-F238E27FC236}">
              <a16:creationId xmlns:a16="http://schemas.microsoft.com/office/drawing/2014/main" id="{00000000-0008-0000-0500-0000B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a:extLst>
            <a:ext uri="{FF2B5EF4-FFF2-40B4-BE49-F238E27FC236}">
              <a16:creationId xmlns:a16="http://schemas.microsoft.com/office/drawing/2014/main" id="{00000000-0008-0000-0500-0000B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a:extLst>
            <a:ext uri="{FF2B5EF4-FFF2-40B4-BE49-F238E27FC236}">
              <a16:creationId xmlns:a16="http://schemas.microsoft.com/office/drawing/2014/main" id="{00000000-0008-0000-0500-0000B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a:extLst>
            <a:ext uri="{FF2B5EF4-FFF2-40B4-BE49-F238E27FC236}">
              <a16:creationId xmlns:a16="http://schemas.microsoft.com/office/drawing/2014/main" id="{00000000-0008-0000-0500-0000B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a:extLst>
            <a:ext uri="{FF2B5EF4-FFF2-40B4-BE49-F238E27FC236}">
              <a16:creationId xmlns:a16="http://schemas.microsoft.com/office/drawing/2014/main" id="{00000000-0008-0000-0500-0000B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a:extLst>
            <a:ext uri="{FF2B5EF4-FFF2-40B4-BE49-F238E27FC236}">
              <a16:creationId xmlns:a16="http://schemas.microsoft.com/office/drawing/2014/main" id="{00000000-0008-0000-0500-0000B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a:extLst>
            <a:ext uri="{FF2B5EF4-FFF2-40B4-BE49-F238E27FC236}">
              <a16:creationId xmlns:a16="http://schemas.microsoft.com/office/drawing/2014/main" id="{00000000-0008-0000-0500-0000B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a:extLst>
            <a:ext uri="{FF2B5EF4-FFF2-40B4-BE49-F238E27FC236}">
              <a16:creationId xmlns:a16="http://schemas.microsoft.com/office/drawing/2014/main" id="{00000000-0008-0000-0500-0000B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a:extLst>
            <a:ext uri="{FF2B5EF4-FFF2-40B4-BE49-F238E27FC236}">
              <a16:creationId xmlns:a16="http://schemas.microsoft.com/office/drawing/2014/main" id="{00000000-0008-0000-0500-0000B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a:extLst>
            <a:ext uri="{FF2B5EF4-FFF2-40B4-BE49-F238E27FC236}">
              <a16:creationId xmlns:a16="http://schemas.microsoft.com/office/drawing/2014/main" id="{00000000-0008-0000-0500-0000B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a:extLst>
            <a:ext uri="{FF2B5EF4-FFF2-40B4-BE49-F238E27FC236}">
              <a16:creationId xmlns:a16="http://schemas.microsoft.com/office/drawing/2014/main" id="{00000000-0008-0000-0500-0000B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a:extLst>
            <a:ext uri="{FF2B5EF4-FFF2-40B4-BE49-F238E27FC236}">
              <a16:creationId xmlns:a16="http://schemas.microsoft.com/office/drawing/2014/main" id="{00000000-0008-0000-0500-0000B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a:extLst>
            <a:ext uri="{FF2B5EF4-FFF2-40B4-BE49-F238E27FC236}">
              <a16:creationId xmlns:a16="http://schemas.microsoft.com/office/drawing/2014/main" id="{00000000-0008-0000-0500-0000B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a:extLst>
            <a:ext uri="{FF2B5EF4-FFF2-40B4-BE49-F238E27FC236}">
              <a16:creationId xmlns:a16="http://schemas.microsoft.com/office/drawing/2014/main" id="{00000000-0008-0000-0500-0000B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a:extLst>
            <a:ext uri="{FF2B5EF4-FFF2-40B4-BE49-F238E27FC236}">
              <a16:creationId xmlns:a16="http://schemas.microsoft.com/office/drawing/2014/main" id="{00000000-0008-0000-0500-0000C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a:extLst>
            <a:ext uri="{FF2B5EF4-FFF2-40B4-BE49-F238E27FC236}">
              <a16:creationId xmlns:a16="http://schemas.microsoft.com/office/drawing/2014/main" id="{00000000-0008-0000-0500-0000C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a:extLst>
            <a:ext uri="{FF2B5EF4-FFF2-40B4-BE49-F238E27FC236}">
              <a16:creationId xmlns:a16="http://schemas.microsoft.com/office/drawing/2014/main" id="{00000000-0008-0000-0500-0000C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a:extLst>
            <a:ext uri="{FF2B5EF4-FFF2-40B4-BE49-F238E27FC236}">
              <a16:creationId xmlns:a16="http://schemas.microsoft.com/office/drawing/2014/main" id="{00000000-0008-0000-0500-0000C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a:extLst>
            <a:ext uri="{FF2B5EF4-FFF2-40B4-BE49-F238E27FC236}">
              <a16:creationId xmlns:a16="http://schemas.microsoft.com/office/drawing/2014/main" id="{00000000-0008-0000-0500-0000C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a:extLst>
            <a:ext uri="{FF2B5EF4-FFF2-40B4-BE49-F238E27FC236}">
              <a16:creationId xmlns:a16="http://schemas.microsoft.com/office/drawing/2014/main" id="{00000000-0008-0000-0500-0000C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a:extLst>
            <a:ext uri="{FF2B5EF4-FFF2-40B4-BE49-F238E27FC236}">
              <a16:creationId xmlns:a16="http://schemas.microsoft.com/office/drawing/2014/main" id="{00000000-0008-0000-0500-0000C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a:extLst>
            <a:ext uri="{FF2B5EF4-FFF2-40B4-BE49-F238E27FC236}">
              <a16:creationId xmlns:a16="http://schemas.microsoft.com/office/drawing/2014/main" id="{00000000-0008-0000-0500-0000C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a:extLst>
            <a:ext uri="{FF2B5EF4-FFF2-40B4-BE49-F238E27FC236}">
              <a16:creationId xmlns:a16="http://schemas.microsoft.com/office/drawing/2014/main" id="{00000000-0008-0000-0500-0000C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a:extLst>
            <a:ext uri="{FF2B5EF4-FFF2-40B4-BE49-F238E27FC236}">
              <a16:creationId xmlns:a16="http://schemas.microsoft.com/office/drawing/2014/main" id="{00000000-0008-0000-0500-0000C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a:extLst>
            <a:ext uri="{FF2B5EF4-FFF2-40B4-BE49-F238E27FC236}">
              <a16:creationId xmlns:a16="http://schemas.microsoft.com/office/drawing/2014/main" id="{00000000-0008-0000-0500-0000C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a:extLst>
            <a:ext uri="{FF2B5EF4-FFF2-40B4-BE49-F238E27FC236}">
              <a16:creationId xmlns:a16="http://schemas.microsoft.com/office/drawing/2014/main" id="{00000000-0008-0000-0500-0000C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a:extLst>
            <a:ext uri="{FF2B5EF4-FFF2-40B4-BE49-F238E27FC236}">
              <a16:creationId xmlns:a16="http://schemas.microsoft.com/office/drawing/2014/main" id="{00000000-0008-0000-0500-0000C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a:extLst>
            <a:ext uri="{FF2B5EF4-FFF2-40B4-BE49-F238E27FC236}">
              <a16:creationId xmlns:a16="http://schemas.microsoft.com/office/drawing/2014/main" id="{00000000-0008-0000-0500-0000C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a:extLst>
            <a:ext uri="{FF2B5EF4-FFF2-40B4-BE49-F238E27FC236}">
              <a16:creationId xmlns:a16="http://schemas.microsoft.com/office/drawing/2014/main" id="{00000000-0008-0000-0500-0000C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a:extLst>
            <a:ext uri="{FF2B5EF4-FFF2-40B4-BE49-F238E27FC236}">
              <a16:creationId xmlns:a16="http://schemas.microsoft.com/office/drawing/2014/main" id="{00000000-0008-0000-0500-0000C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a:extLst>
            <a:ext uri="{FF2B5EF4-FFF2-40B4-BE49-F238E27FC236}">
              <a16:creationId xmlns:a16="http://schemas.microsoft.com/office/drawing/2014/main" id="{00000000-0008-0000-0500-0000D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a:extLst>
            <a:ext uri="{FF2B5EF4-FFF2-40B4-BE49-F238E27FC236}">
              <a16:creationId xmlns:a16="http://schemas.microsoft.com/office/drawing/2014/main" id="{00000000-0008-0000-0500-0000D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a:extLst>
            <a:ext uri="{FF2B5EF4-FFF2-40B4-BE49-F238E27FC236}">
              <a16:creationId xmlns:a16="http://schemas.microsoft.com/office/drawing/2014/main" id="{00000000-0008-0000-0500-0000D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a:extLst>
            <a:ext uri="{FF2B5EF4-FFF2-40B4-BE49-F238E27FC236}">
              <a16:creationId xmlns:a16="http://schemas.microsoft.com/office/drawing/2014/main" id="{00000000-0008-0000-0500-0000D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a:extLst>
            <a:ext uri="{FF2B5EF4-FFF2-40B4-BE49-F238E27FC236}">
              <a16:creationId xmlns:a16="http://schemas.microsoft.com/office/drawing/2014/main" id="{00000000-0008-0000-0500-0000D4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a:extLst>
            <a:ext uri="{FF2B5EF4-FFF2-40B4-BE49-F238E27FC236}">
              <a16:creationId xmlns:a16="http://schemas.microsoft.com/office/drawing/2014/main" id="{00000000-0008-0000-0500-0000D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a:extLst>
            <a:ext uri="{FF2B5EF4-FFF2-40B4-BE49-F238E27FC236}">
              <a16:creationId xmlns:a16="http://schemas.microsoft.com/office/drawing/2014/main" id="{00000000-0008-0000-0500-0000D6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a:extLst>
            <a:ext uri="{FF2B5EF4-FFF2-40B4-BE49-F238E27FC236}">
              <a16:creationId xmlns:a16="http://schemas.microsoft.com/office/drawing/2014/main" id="{00000000-0008-0000-0500-0000D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a:extLst>
            <a:ext uri="{FF2B5EF4-FFF2-40B4-BE49-F238E27FC236}">
              <a16:creationId xmlns:a16="http://schemas.microsoft.com/office/drawing/2014/main" id="{00000000-0008-0000-0500-0000D8000000}"/>
            </a:ext>
          </a:extLst>
        </xdr:cNvPr>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a:extLst>
            <a:ext uri="{FF2B5EF4-FFF2-40B4-BE49-F238E27FC236}">
              <a16:creationId xmlns:a16="http://schemas.microsoft.com/office/drawing/2014/main" id="{00000000-0008-0000-0500-0000D9000000}"/>
            </a:ext>
          </a:extLst>
        </xdr:cNvPr>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a:extLst>
            <a:ext uri="{FF2B5EF4-FFF2-40B4-BE49-F238E27FC236}">
              <a16:creationId xmlns:a16="http://schemas.microsoft.com/office/drawing/2014/main" id="{00000000-0008-0000-0500-0000DA000000}"/>
            </a:ext>
          </a:extLst>
        </xdr:cNvPr>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a:extLst>
            <a:ext uri="{FF2B5EF4-FFF2-40B4-BE49-F238E27FC236}">
              <a16:creationId xmlns:a16="http://schemas.microsoft.com/office/drawing/2014/main" id="{00000000-0008-0000-0500-0000D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a:extLst>
            <a:ext uri="{FF2B5EF4-FFF2-40B4-BE49-F238E27FC236}">
              <a16:creationId xmlns:a16="http://schemas.microsoft.com/office/drawing/2014/main" id="{00000000-0008-0000-0500-0000D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a:extLst>
            <a:ext uri="{FF2B5EF4-FFF2-40B4-BE49-F238E27FC236}">
              <a16:creationId xmlns:a16="http://schemas.microsoft.com/office/drawing/2014/main" id="{00000000-0008-0000-0500-0000D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a:extLst>
            <a:ext uri="{FF2B5EF4-FFF2-40B4-BE49-F238E27FC236}">
              <a16:creationId xmlns:a16="http://schemas.microsoft.com/office/drawing/2014/main" id="{00000000-0008-0000-0500-0000D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a:extLst>
            <a:ext uri="{FF2B5EF4-FFF2-40B4-BE49-F238E27FC236}">
              <a16:creationId xmlns:a16="http://schemas.microsoft.com/office/drawing/2014/main" id="{00000000-0008-0000-0500-0000D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a:extLst>
            <a:ext uri="{FF2B5EF4-FFF2-40B4-BE49-F238E27FC236}">
              <a16:creationId xmlns:a16="http://schemas.microsoft.com/office/drawing/2014/main" id="{00000000-0008-0000-0500-0000E0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a:extLst>
            <a:ext uri="{FF2B5EF4-FFF2-40B4-BE49-F238E27FC236}">
              <a16:creationId xmlns:a16="http://schemas.microsoft.com/office/drawing/2014/main" id="{00000000-0008-0000-0500-0000E1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a:extLst>
            <a:ext uri="{FF2B5EF4-FFF2-40B4-BE49-F238E27FC236}">
              <a16:creationId xmlns:a16="http://schemas.microsoft.com/office/drawing/2014/main" id="{00000000-0008-0000-0500-0000E2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a:extLst>
            <a:ext uri="{FF2B5EF4-FFF2-40B4-BE49-F238E27FC236}">
              <a16:creationId xmlns:a16="http://schemas.microsoft.com/office/drawing/2014/main" id="{00000000-0008-0000-0500-0000E3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a:extLst>
            <a:ext uri="{FF2B5EF4-FFF2-40B4-BE49-F238E27FC236}">
              <a16:creationId xmlns:a16="http://schemas.microsoft.com/office/drawing/2014/main" id="{00000000-0008-0000-0500-0000E4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a:extLst>
            <a:ext uri="{FF2B5EF4-FFF2-40B4-BE49-F238E27FC236}">
              <a16:creationId xmlns:a16="http://schemas.microsoft.com/office/drawing/2014/main" id="{00000000-0008-0000-0500-0000E5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a:extLst>
            <a:ext uri="{FF2B5EF4-FFF2-40B4-BE49-F238E27FC236}">
              <a16:creationId xmlns:a16="http://schemas.microsoft.com/office/drawing/2014/main" id="{00000000-0008-0000-0500-0000E6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a:extLst>
            <a:ext uri="{FF2B5EF4-FFF2-40B4-BE49-F238E27FC236}">
              <a16:creationId xmlns:a16="http://schemas.microsoft.com/office/drawing/2014/main" id="{00000000-0008-0000-0500-0000E7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a:extLst>
            <a:ext uri="{FF2B5EF4-FFF2-40B4-BE49-F238E27FC236}">
              <a16:creationId xmlns:a16="http://schemas.microsoft.com/office/drawing/2014/main" id="{00000000-0008-0000-0500-0000E8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a:extLst>
            <a:ext uri="{FF2B5EF4-FFF2-40B4-BE49-F238E27FC236}">
              <a16:creationId xmlns:a16="http://schemas.microsoft.com/office/drawing/2014/main" id="{00000000-0008-0000-0500-0000E9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a:extLst>
            <a:ext uri="{FF2B5EF4-FFF2-40B4-BE49-F238E27FC236}">
              <a16:creationId xmlns:a16="http://schemas.microsoft.com/office/drawing/2014/main" id="{00000000-0008-0000-0500-0000EA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a:extLst>
            <a:ext uri="{FF2B5EF4-FFF2-40B4-BE49-F238E27FC236}">
              <a16:creationId xmlns:a16="http://schemas.microsoft.com/office/drawing/2014/main" id="{00000000-0008-0000-0500-0000E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a:extLst>
            <a:ext uri="{FF2B5EF4-FFF2-40B4-BE49-F238E27FC236}">
              <a16:creationId xmlns:a16="http://schemas.microsoft.com/office/drawing/2014/main" id="{00000000-0008-0000-0500-0000E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a:extLst>
            <a:ext uri="{FF2B5EF4-FFF2-40B4-BE49-F238E27FC236}">
              <a16:creationId xmlns:a16="http://schemas.microsoft.com/office/drawing/2014/main" id="{00000000-0008-0000-0500-0000E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a:extLst>
            <a:ext uri="{FF2B5EF4-FFF2-40B4-BE49-F238E27FC236}">
              <a16:creationId xmlns:a16="http://schemas.microsoft.com/office/drawing/2014/main" id="{00000000-0008-0000-0500-0000E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a:extLst>
            <a:ext uri="{FF2B5EF4-FFF2-40B4-BE49-F238E27FC236}">
              <a16:creationId xmlns:a16="http://schemas.microsoft.com/office/drawing/2014/main" id="{00000000-0008-0000-0500-0000E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a:extLst>
            <a:ext uri="{FF2B5EF4-FFF2-40B4-BE49-F238E27FC236}">
              <a16:creationId xmlns:a16="http://schemas.microsoft.com/office/drawing/2014/main" id="{00000000-0008-0000-0500-0000F0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a:extLst>
            <a:ext uri="{FF2B5EF4-FFF2-40B4-BE49-F238E27FC236}">
              <a16:creationId xmlns:a16="http://schemas.microsoft.com/office/drawing/2014/main" id="{00000000-0008-0000-0500-0000F1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a:extLst>
            <a:ext uri="{FF2B5EF4-FFF2-40B4-BE49-F238E27FC236}">
              <a16:creationId xmlns:a16="http://schemas.microsoft.com/office/drawing/2014/main" id="{00000000-0008-0000-0500-0000F2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a:extLst>
            <a:ext uri="{FF2B5EF4-FFF2-40B4-BE49-F238E27FC236}">
              <a16:creationId xmlns:a16="http://schemas.microsoft.com/office/drawing/2014/main" id="{00000000-0008-0000-0500-0000F3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a:extLst>
            <a:ext uri="{FF2B5EF4-FFF2-40B4-BE49-F238E27FC236}">
              <a16:creationId xmlns:a16="http://schemas.microsoft.com/office/drawing/2014/main" id="{00000000-0008-0000-0500-0000F4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a:extLst>
            <a:ext uri="{FF2B5EF4-FFF2-40B4-BE49-F238E27FC236}">
              <a16:creationId xmlns:a16="http://schemas.microsoft.com/office/drawing/2014/main" id="{00000000-0008-0000-0500-0000F5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a:extLst>
            <a:ext uri="{FF2B5EF4-FFF2-40B4-BE49-F238E27FC236}">
              <a16:creationId xmlns:a16="http://schemas.microsoft.com/office/drawing/2014/main" id="{00000000-0008-0000-0500-0000F6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a:extLst>
            <a:ext uri="{FF2B5EF4-FFF2-40B4-BE49-F238E27FC236}">
              <a16:creationId xmlns:a16="http://schemas.microsoft.com/office/drawing/2014/main" id="{00000000-0008-0000-0500-0000F7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a:extLst>
            <a:ext uri="{FF2B5EF4-FFF2-40B4-BE49-F238E27FC236}">
              <a16:creationId xmlns:a16="http://schemas.microsoft.com/office/drawing/2014/main" id="{00000000-0008-0000-0500-0000F8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a:extLst>
            <a:ext uri="{FF2B5EF4-FFF2-40B4-BE49-F238E27FC236}">
              <a16:creationId xmlns:a16="http://schemas.microsoft.com/office/drawing/2014/main" id="{00000000-0008-0000-0500-0000F9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a:extLst>
            <a:ext uri="{FF2B5EF4-FFF2-40B4-BE49-F238E27FC236}">
              <a16:creationId xmlns:a16="http://schemas.microsoft.com/office/drawing/2014/main" id="{00000000-0008-0000-0500-0000FA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a:extLst>
            <a:ext uri="{FF2B5EF4-FFF2-40B4-BE49-F238E27FC236}">
              <a16:creationId xmlns:a16="http://schemas.microsoft.com/office/drawing/2014/main" id="{00000000-0008-0000-0500-0000F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a:extLst>
            <a:ext uri="{FF2B5EF4-FFF2-40B4-BE49-F238E27FC236}">
              <a16:creationId xmlns:a16="http://schemas.microsoft.com/office/drawing/2014/main" id="{00000000-0008-0000-0500-0000F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a:extLst>
            <a:ext uri="{FF2B5EF4-FFF2-40B4-BE49-F238E27FC236}">
              <a16:creationId xmlns:a16="http://schemas.microsoft.com/office/drawing/2014/main" id="{00000000-0008-0000-0500-0000F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a:extLst>
            <a:ext uri="{FF2B5EF4-FFF2-40B4-BE49-F238E27FC236}">
              <a16:creationId xmlns:a16="http://schemas.microsoft.com/office/drawing/2014/main" id="{00000000-0008-0000-0500-0000F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a:extLst>
            <a:ext uri="{FF2B5EF4-FFF2-40B4-BE49-F238E27FC236}">
              <a16:creationId xmlns:a16="http://schemas.microsoft.com/office/drawing/2014/main" id="{00000000-0008-0000-0500-0000F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a:extLst>
            <a:ext uri="{FF2B5EF4-FFF2-40B4-BE49-F238E27FC236}">
              <a16:creationId xmlns:a16="http://schemas.microsoft.com/office/drawing/2014/main" id="{00000000-0008-0000-0500-00000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a:extLst>
            <a:ext uri="{FF2B5EF4-FFF2-40B4-BE49-F238E27FC236}">
              <a16:creationId xmlns:a16="http://schemas.microsoft.com/office/drawing/2014/main" id="{00000000-0008-0000-0500-00000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a:extLst>
            <a:ext uri="{FF2B5EF4-FFF2-40B4-BE49-F238E27FC236}">
              <a16:creationId xmlns:a16="http://schemas.microsoft.com/office/drawing/2014/main" id="{00000000-0008-0000-0500-00000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a:extLst>
            <a:ext uri="{FF2B5EF4-FFF2-40B4-BE49-F238E27FC236}">
              <a16:creationId xmlns:a16="http://schemas.microsoft.com/office/drawing/2014/main" id="{00000000-0008-0000-0500-00000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a:extLst>
            <a:ext uri="{FF2B5EF4-FFF2-40B4-BE49-F238E27FC236}">
              <a16:creationId xmlns:a16="http://schemas.microsoft.com/office/drawing/2014/main" id="{00000000-0008-0000-0500-00000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a:extLst>
            <a:ext uri="{FF2B5EF4-FFF2-40B4-BE49-F238E27FC236}">
              <a16:creationId xmlns:a16="http://schemas.microsoft.com/office/drawing/2014/main" id="{00000000-0008-0000-0500-00000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a:extLst>
            <a:ext uri="{FF2B5EF4-FFF2-40B4-BE49-F238E27FC236}">
              <a16:creationId xmlns:a16="http://schemas.microsoft.com/office/drawing/2014/main" id="{00000000-0008-0000-0500-00000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a:extLst>
            <a:ext uri="{FF2B5EF4-FFF2-40B4-BE49-F238E27FC236}">
              <a16:creationId xmlns:a16="http://schemas.microsoft.com/office/drawing/2014/main" id="{00000000-0008-0000-0500-00000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a:extLst>
            <a:ext uri="{FF2B5EF4-FFF2-40B4-BE49-F238E27FC236}">
              <a16:creationId xmlns:a16="http://schemas.microsoft.com/office/drawing/2014/main" id="{00000000-0008-0000-0500-00000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a:extLst>
            <a:ext uri="{FF2B5EF4-FFF2-40B4-BE49-F238E27FC236}">
              <a16:creationId xmlns:a16="http://schemas.microsoft.com/office/drawing/2014/main" id="{00000000-0008-0000-0500-00000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a:extLst>
            <a:ext uri="{FF2B5EF4-FFF2-40B4-BE49-F238E27FC236}">
              <a16:creationId xmlns:a16="http://schemas.microsoft.com/office/drawing/2014/main" id="{00000000-0008-0000-0500-00000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a:extLst>
            <a:ext uri="{FF2B5EF4-FFF2-40B4-BE49-F238E27FC236}">
              <a16:creationId xmlns:a16="http://schemas.microsoft.com/office/drawing/2014/main" id="{00000000-0008-0000-0500-00000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a:extLst>
            <a:ext uri="{FF2B5EF4-FFF2-40B4-BE49-F238E27FC236}">
              <a16:creationId xmlns:a16="http://schemas.microsoft.com/office/drawing/2014/main" id="{00000000-0008-0000-0500-00000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a:extLst>
            <a:ext uri="{FF2B5EF4-FFF2-40B4-BE49-F238E27FC236}">
              <a16:creationId xmlns:a16="http://schemas.microsoft.com/office/drawing/2014/main" id="{00000000-0008-0000-0500-00000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a:extLst>
            <a:ext uri="{FF2B5EF4-FFF2-40B4-BE49-F238E27FC236}">
              <a16:creationId xmlns:a16="http://schemas.microsoft.com/office/drawing/2014/main" id="{00000000-0008-0000-0500-00000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a:extLst>
            <a:ext uri="{FF2B5EF4-FFF2-40B4-BE49-F238E27FC236}">
              <a16:creationId xmlns:a16="http://schemas.microsoft.com/office/drawing/2014/main" id="{00000000-0008-0000-0500-00000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a:extLst>
            <a:ext uri="{FF2B5EF4-FFF2-40B4-BE49-F238E27FC236}">
              <a16:creationId xmlns:a16="http://schemas.microsoft.com/office/drawing/2014/main" id="{00000000-0008-0000-0500-00001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a:extLst>
            <a:ext uri="{FF2B5EF4-FFF2-40B4-BE49-F238E27FC236}">
              <a16:creationId xmlns:a16="http://schemas.microsoft.com/office/drawing/2014/main" id="{00000000-0008-0000-0500-00001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a:extLst>
            <a:ext uri="{FF2B5EF4-FFF2-40B4-BE49-F238E27FC236}">
              <a16:creationId xmlns:a16="http://schemas.microsoft.com/office/drawing/2014/main" id="{00000000-0008-0000-0500-00001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a:extLst>
            <a:ext uri="{FF2B5EF4-FFF2-40B4-BE49-F238E27FC236}">
              <a16:creationId xmlns:a16="http://schemas.microsoft.com/office/drawing/2014/main" id="{00000000-0008-0000-0500-00001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a:extLst>
            <a:ext uri="{FF2B5EF4-FFF2-40B4-BE49-F238E27FC236}">
              <a16:creationId xmlns:a16="http://schemas.microsoft.com/office/drawing/2014/main" id="{00000000-0008-0000-0500-00001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a:extLst>
            <a:ext uri="{FF2B5EF4-FFF2-40B4-BE49-F238E27FC236}">
              <a16:creationId xmlns:a16="http://schemas.microsoft.com/office/drawing/2014/main" id="{00000000-0008-0000-0500-00001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a:extLst>
            <a:ext uri="{FF2B5EF4-FFF2-40B4-BE49-F238E27FC236}">
              <a16:creationId xmlns:a16="http://schemas.microsoft.com/office/drawing/2014/main" id="{00000000-0008-0000-0500-00001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a:extLst>
            <a:ext uri="{FF2B5EF4-FFF2-40B4-BE49-F238E27FC236}">
              <a16:creationId xmlns:a16="http://schemas.microsoft.com/office/drawing/2014/main" id="{00000000-0008-0000-0500-00001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a:extLst>
            <a:ext uri="{FF2B5EF4-FFF2-40B4-BE49-F238E27FC236}">
              <a16:creationId xmlns:a16="http://schemas.microsoft.com/office/drawing/2014/main" id="{00000000-0008-0000-0500-00001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a:extLst>
            <a:ext uri="{FF2B5EF4-FFF2-40B4-BE49-F238E27FC236}">
              <a16:creationId xmlns:a16="http://schemas.microsoft.com/office/drawing/2014/main" id="{00000000-0008-0000-0500-00001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a:extLst>
            <a:ext uri="{FF2B5EF4-FFF2-40B4-BE49-F238E27FC236}">
              <a16:creationId xmlns:a16="http://schemas.microsoft.com/office/drawing/2014/main" id="{00000000-0008-0000-0500-00001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a:extLst>
            <a:ext uri="{FF2B5EF4-FFF2-40B4-BE49-F238E27FC236}">
              <a16:creationId xmlns:a16="http://schemas.microsoft.com/office/drawing/2014/main" id="{00000000-0008-0000-0500-00001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a:extLst>
            <a:ext uri="{FF2B5EF4-FFF2-40B4-BE49-F238E27FC236}">
              <a16:creationId xmlns:a16="http://schemas.microsoft.com/office/drawing/2014/main" id="{00000000-0008-0000-0500-00001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a:extLst>
            <a:ext uri="{FF2B5EF4-FFF2-40B4-BE49-F238E27FC236}">
              <a16:creationId xmlns:a16="http://schemas.microsoft.com/office/drawing/2014/main" id="{00000000-0008-0000-0500-00001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a:extLst>
            <a:ext uri="{FF2B5EF4-FFF2-40B4-BE49-F238E27FC236}">
              <a16:creationId xmlns:a16="http://schemas.microsoft.com/office/drawing/2014/main" id="{00000000-0008-0000-0500-00001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a:extLst>
            <a:ext uri="{FF2B5EF4-FFF2-40B4-BE49-F238E27FC236}">
              <a16:creationId xmlns:a16="http://schemas.microsoft.com/office/drawing/2014/main" id="{00000000-0008-0000-0500-00001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a:extLst>
            <a:ext uri="{FF2B5EF4-FFF2-40B4-BE49-F238E27FC236}">
              <a16:creationId xmlns:a16="http://schemas.microsoft.com/office/drawing/2014/main" id="{00000000-0008-0000-0500-00002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a:extLst>
            <a:ext uri="{FF2B5EF4-FFF2-40B4-BE49-F238E27FC236}">
              <a16:creationId xmlns:a16="http://schemas.microsoft.com/office/drawing/2014/main" id="{00000000-0008-0000-0500-00002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a:extLst>
            <a:ext uri="{FF2B5EF4-FFF2-40B4-BE49-F238E27FC236}">
              <a16:creationId xmlns:a16="http://schemas.microsoft.com/office/drawing/2014/main" id="{00000000-0008-0000-0500-00002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a:extLst>
            <a:ext uri="{FF2B5EF4-FFF2-40B4-BE49-F238E27FC236}">
              <a16:creationId xmlns:a16="http://schemas.microsoft.com/office/drawing/2014/main" id="{00000000-0008-0000-0500-00002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a:extLst>
            <a:ext uri="{FF2B5EF4-FFF2-40B4-BE49-F238E27FC236}">
              <a16:creationId xmlns:a16="http://schemas.microsoft.com/office/drawing/2014/main" id="{00000000-0008-0000-0500-00002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a:extLst>
            <a:ext uri="{FF2B5EF4-FFF2-40B4-BE49-F238E27FC236}">
              <a16:creationId xmlns:a16="http://schemas.microsoft.com/office/drawing/2014/main" id="{00000000-0008-0000-0500-00002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a:extLst>
            <a:ext uri="{FF2B5EF4-FFF2-40B4-BE49-F238E27FC236}">
              <a16:creationId xmlns:a16="http://schemas.microsoft.com/office/drawing/2014/main" id="{00000000-0008-0000-0500-00002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a:extLst>
            <a:ext uri="{FF2B5EF4-FFF2-40B4-BE49-F238E27FC236}">
              <a16:creationId xmlns:a16="http://schemas.microsoft.com/office/drawing/2014/main" id="{00000000-0008-0000-0500-00002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a:extLst>
            <a:ext uri="{FF2B5EF4-FFF2-40B4-BE49-F238E27FC236}">
              <a16:creationId xmlns:a16="http://schemas.microsoft.com/office/drawing/2014/main" id="{00000000-0008-0000-0500-00002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a:extLst>
            <a:ext uri="{FF2B5EF4-FFF2-40B4-BE49-F238E27FC236}">
              <a16:creationId xmlns:a16="http://schemas.microsoft.com/office/drawing/2014/main" id="{00000000-0008-0000-0500-00002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a:extLst>
            <a:ext uri="{FF2B5EF4-FFF2-40B4-BE49-F238E27FC236}">
              <a16:creationId xmlns:a16="http://schemas.microsoft.com/office/drawing/2014/main" id="{00000000-0008-0000-0500-00002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a:extLst>
            <a:ext uri="{FF2B5EF4-FFF2-40B4-BE49-F238E27FC236}">
              <a16:creationId xmlns:a16="http://schemas.microsoft.com/office/drawing/2014/main" id="{00000000-0008-0000-0500-00002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a:extLst>
            <a:ext uri="{FF2B5EF4-FFF2-40B4-BE49-F238E27FC236}">
              <a16:creationId xmlns:a16="http://schemas.microsoft.com/office/drawing/2014/main" id="{00000000-0008-0000-0500-00002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a:extLst>
            <a:ext uri="{FF2B5EF4-FFF2-40B4-BE49-F238E27FC236}">
              <a16:creationId xmlns:a16="http://schemas.microsoft.com/office/drawing/2014/main" id="{00000000-0008-0000-0500-00002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a:extLst>
            <a:ext uri="{FF2B5EF4-FFF2-40B4-BE49-F238E27FC236}">
              <a16:creationId xmlns:a16="http://schemas.microsoft.com/office/drawing/2014/main" id="{00000000-0008-0000-0500-00002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a:extLst>
            <a:ext uri="{FF2B5EF4-FFF2-40B4-BE49-F238E27FC236}">
              <a16:creationId xmlns:a16="http://schemas.microsoft.com/office/drawing/2014/main" id="{00000000-0008-0000-0500-00002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a:extLst>
            <a:ext uri="{FF2B5EF4-FFF2-40B4-BE49-F238E27FC236}">
              <a16:creationId xmlns:a16="http://schemas.microsoft.com/office/drawing/2014/main" id="{00000000-0008-0000-0500-00003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a:extLst>
            <a:ext uri="{FF2B5EF4-FFF2-40B4-BE49-F238E27FC236}">
              <a16:creationId xmlns:a16="http://schemas.microsoft.com/office/drawing/2014/main" id="{00000000-0008-0000-0500-00003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a:extLst>
            <a:ext uri="{FF2B5EF4-FFF2-40B4-BE49-F238E27FC236}">
              <a16:creationId xmlns:a16="http://schemas.microsoft.com/office/drawing/2014/main" id="{00000000-0008-0000-0500-00003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a:extLst>
            <a:ext uri="{FF2B5EF4-FFF2-40B4-BE49-F238E27FC236}">
              <a16:creationId xmlns:a16="http://schemas.microsoft.com/office/drawing/2014/main" id="{00000000-0008-0000-0500-00003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a:extLst>
            <a:ext uri="{FF2B5EF4-FFF2-40B4-BE49-F238E27FC236}">
              <a16:creationId xmlns:a16="http://schemas.microsoft.com/office/drawing/2014/main" id="{00000000-0008-0000-0500-00003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a:extLst>
            <a:ext uri="{FF2B5EF4-FFF2-40B4-BE49-F238E27FC236}">
              <a16:creationId xmlns:a16="http://schemas.microsoft.com/office/drawing/2014/main" id="{00000000-0008-0000-0500-00003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a:extLst>
            <a:ext uri="{FF2B5EF4-FFF2-40B4-BE49-F238E27FC236}">
              <a16:creationId xmlns:a16="http://schemas.microsoft.com/office/drawing/2014/main" id="{00000000-0008-0000-0500-00003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a:extLst>
            <a:ext uri="{FF2B5EF4-FFF2-40B4-BE49-F238E27FC236}">
              <a16:creationId xmlns:a16="http://schemas.microsoft.com/office/drawing/2014/main" id="{00000000-0008-0000-0500-00003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a:extLst>
            <a:ext uri="{FF2B5EF4-FFF2-40B4-BE49-F238E27FC236}">
              <a16:creationId xmlns:a16="http://schemas.microsoft.com/office/drawing/2014/main" id="{00000000-0008-0000-0500-00003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a:extLst>
            <a:ext uri="{FF2B5EF4-FFF2-40B4-BE49-F238E27FC236}">
              <a16:creationId xmlns:a16="http://schemas.microsoft.com/office/drawing/2014/main" id="{00000000-0008-0000-0500-00003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a:extLst>
            <a:ext uri="{FF2B5EF4-FFF2-40B4-BE49-F238E27FC236}">
              <a16:creationId xmlns:a16="http://schemas.microsoft.com/office/drawing/2014/main" id="{00000000-0008-0000-0500-00003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a:extLst>
            <a:ext uri="{FF2B5EF4-FFF2-40B4-BE49-F238E27FC236}">
              <a16:creationId xmlns:a16="http://schemas.microsoft.com/office/drawing/2014/main" id="{00000000-0008-0000-0500-00003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a:extLst>
            <a:ext uri="{FF2B5EF4-FFF2-40B4-BE49-F238E27FC236}">
              <a16:creationId xmlns:a16="http://schemas.microsoft.com/office/drawing/2014/main" id="{00000000-0008-0000-0500-00003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a:extLst>
            <a:ext uri="{FF2B5EF4-FFF2-40B4-BE49-F238E27FC236}">
              <a16:creationId xmlns:a16="http://schemas.microsoft.com/office/drawing/2014/main" id="{00000000-0008-0000-0500-00003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a:extLst>
            <a:ext uri="{FF2B5EF4-FFF2-40B4-BE49-F238E27FC236}">
              <a16:creationId xmlns:a16="http://schemas.microsoft.com/office/drawing/2014/main" id="{00000000-0008-0000-0500-00003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a:extLst>
            <a:ext uri="{FF2B5EF4-FFF2-40B4-BE49-F238E27FC236}">
              <a16:creationId xmlns:a16="http://schemas.microsoft.com/office/drawing/2014/main" id="{00000000-0008-0000-0500-00003F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a:extLst>
            <a:ext uri="{FF2B5EF4-FFF2-40B4-BE49-F238E27FC236}">
              <a16:creationId xmlns:a16="http://schemas.microsoft.com/office/drawing/2014/main" id="{00000000-0008-0000-0500-00004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a:extLst>
            <a:ext uri="{FF2B5EF4-FFF2-40B4-BE49-F238E27FC236}">
              <a16:creationId xmlns:a16="http://schemas.microsoft.com/office/drawing/2014/main" id="{00000000-0008-0000-0500-000041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a:extLst>
            <a:ext uri="{FF2B5EF4-FFF2-40B4-BE49-F238E27FC236}">
              <a16:creationId xmlns:a16="http://schemas.microsoft.com/office/drawing/2014/main" id="{00000000-0008-0000-0500-00004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a:extLst>
            <a:ext uri="{FF2B5EF4-FFF2-40B4-BE49-F238E27FC236}">
              <a16:creationId xmlns:a16="http://schemas.microsoft.com/office/drawing/2014/main" id="{00000000-0008-0000-0500-000043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a:extLst>
            <a:ext uri="{FF2B5EF4-FFF2-40B4-BE49-F238E27FC236}">
              <a16:creationId xmlns:a16="http://schemas.microsoft.com/office/drawing/2014/main" id="{00000000-0008-0000-0500-000044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a:extLst>
            <a:ext uri="{FF2B5EF4-FFF2-40B4-BE49-F238E27FC236}">
              <a16:creationId xmlns:a16="http://schemas.microsoft.com/office/drawing/2014/main" id="{00000000-0008-0000-0500-000045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a:extLst>
            <a:ext uri="{FF2B5EF4-FFF2-40B4-BE49-F238E27FC236}">
              <a16:creationId xmlns:a16="http://schemas.microsoft.com/office/drawing/2014/main" id="{00000000-0008-0000-0500-000046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a:extLst>
            <a:ext uri="{FF2B5EF4-FFF2-40B4-BE49-F238E27FC236}">
              <a16:creationId xmlns:a16="http://schemas.microsoft.com/office/drawing/2014/main" id="{00000000-0008-0000-0500-00004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a:extLst>
            <a:ext uri="{FF2B5EF4-FFF2-40B4-BE49-F238E27FC236}">
              <a16:creationId xmlns:a16="http://schemas.microsoft.com/office/drawing/2014/main" id="{00000000-0008-0000-0500-00004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a:extLst>
            <a:ext uri="{FF2B5EF4-FFF2-40B4-BE49-F238E27FC236}">
              <a16:creationId xmlns:a16="http://schemas.microsoft.com/office/drawing/2014/main" id="{00000000-0008-0000-0500-000049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a:extLst>
            <a:ext uri="{FF2B5EF4-FFF2-40B4-BE49-F238E27FC236}">
              <a16:creationId xmlns:a16="http://schemas.microsoft.com/office/drawing/2014/main" id="{00000000-0008-0000-0500-00004A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a:extLst>
            <a:ext uri="{FF2B5EF4-FFF2-40B4-BE49-F238E27FC236}">
              <a16:creationId xmlns:a16="http://schemas.microsoft.com/office/drawing/2014/main" id="{00000000-0008-0000-0500-00004B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a:extLst>
            <a:ext uri="{FF2B5EF4-FFF2-40B4-BE49-F238E27FC236}">
              <a16:creationId xmlns:a16="http://schemas.microsoft.com/office/drawing/2014/main" id="{00000000-0008-0000-0500-00004C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a:extLst>
            <a:ext uri="{FF2B5EF4-FFF2-40B4-BE49-F238E27FC236}">
              <a16:creationId xmlns:a16="http://schemas.microsoft.com/office/drawing/2014/main" id="{00000000-0008-0000-0500-00004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a:extLst>
            <a:ext uri="{FF2B5EF4-FFF2-40B4-BE49-F238E27FC236}">
              <a16:creationId xmlns:a16="http://schemas.microsoft.com/office/drawing/2014/main" id="{00000000-0008-0000-0500-00004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a:extLst>
            <a:ext uri="{FF2B5EF4-FFF2-40B4-BE49-F238E27FC236}">
              <a16:creationId xmlns:a16="http://schemas.microsoft.com/office/drawing/2014/main" id="{00000000-0008-0000-0500-00004F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a:extLst>
            <a:ext uri="{FF2B5EF4-FFF2-40B4-BE49-F238E27FC236}">
              <a16:creationId xmlns:a16="http://schemas.microsoft.com/office/drawing/2014/main" id="{00000000-0008-0000-0500-000050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a:extLst>
            <a:ext uri="{FF2B5EF4-FFF2-40B4-BE49-F238E27FC236}">
              <a16:creationId xmlns:a16="http://schemas.microsoft.com/office/drawing/2014/main" id="{00000000-0008-0000-0500-000051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a:extLst>
            <a:ext uri="{FF2B5EF4-FFF2-40B4-BE49-F238E27FC236}">
              <a16:creationId xmlns:a16="http://schemas.microsoft.com/office/drawing/2014/main" id="{00000000-0008-0000-0500-000052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a:extLst>
            <a:ext uri="{FF2B5EF4-FFF2-40B4-BE49-F238E27FC236}">
              <a16:creationId xmlns:a16="http://schemas.microsoft.com/office/drawing/2014/main" id="{00000000-0008-0000-0500-00005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a:extLst>
            <a:ext uri="{FF2B5EF4-FFF2-40B4-BE49-F238E27FC236}">
              <a16:creationId xmlns:a16="http://schemas.microsoft.com/office/drawing/2014/main" id="{00000000-0008-0000-0500-00005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a:extLst>
            <a:ext uri="{FF2B5EF4-FFF2-40B4-BE49-F238E27FC236}">
              <a16:creationId xmlns:a16="http://schemas.microsoft.com/office/drawing/2014/main" id="{00000000-0008-0000-0500-000055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a:extLst>
            <a:ext uri="{FF2B5EF4-FFF2-40B4-BE49-F238E27FC236}">
              <a16:creationId xmlns:a16="http://schemas.microsoft.com/office/drawing/2014/main" id="{00000000-0008-0000-0500-000056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a:extLst>
            <a:ext uri="{FF2B5EF4-FFF2-40B4-BE49-F238E27FC236}">
              <a16:creationId xmlns:a16="http://schemas.microsoft.com/office/drawing/2014/main" id="{00000000-0008-0000-0500-000057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a:extLst>
            <a:ext uri="{FF2B5EF4-FFF2-40B4-BE49-F238E27FC236}">
              <a16:creationId xmlns:a16="http://schemas.microsoft.com/office/drawing/2014/main" id="{00000000-0008-0000-0500-000058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a:extLst>
            <a:ext uri="{FF2B5EF4-FFF2-40B4-BE49-F238E27FC236}">
              <a16:creationId xmlns:a16="http://schemas.microsoft.com/office/drawing/2014/main" id="{00000000-0008-0000-0500-00005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a:extLst>
            <a:ext uri="{FF2B5EF4-FFF2-40B4-BE49-F238E27FC236}">
              <a16:creationId xmlns:a16="http://schemas.microsoft.com/office/drawing/2014/main" id="{00000000-0008-0000-0500-00005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a:extLst>
            <a:ext uri="{FF2B5EF4-FFF2-40B4-BE49-F238E27FC236}">
              <a16:creationId xmlns:a16="http://schemas.microsoft.com/office/drawing/2014/main" id="{00000000-0008-0000-0500-00005B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a:extLst>
            <a:ext uri="{FF2B5EF4-FFF2-40B4-BE49-F238E27FC236}">
              <a16:creationId xmlns:a16="http://schemas.microsoft.com/office/drawing/2014/main" id="{00000000-0008-0000-0500-00005C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a:extLst>
            <a:ext uri="{FF2B5EF4-FFF2-40B4-BE49-F238E27FC236}">
              <a16:creationId xmlns:a16="http://schemas.microsoft.com/office/drawing/2014/main" id="{00000000-0008-0000-0500-00005D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a:extLst>
            <a:ext uri="{FF2B5EF4-FFF2-40B4-BE49-F238E27FC236}">
              <a16:creationId xmlns:a16="http://schemas.microsoft.com/office/drawing/2014/main" id="{00000000-0008-0000-0500-00005E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a:extLst>
            <a:ext uri="{FF2B5EF4-FFF2-40B4-BE49-F238E27FC236}">
              <a16:creationId xmlns:a16="http://schemas.microsoft.com/office/drawing/2014/main" id="{00000000-0008-0000-0500-00005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a:extLst>
            <a:ext uri="{FF2B5EF4-FFF2-40B4-BE49-F238E27FC236}">
              <a16:creationId xmlns:a16="http://schemas.microsoft.com/office/drawing/2014/main" id="{00000000-0008-0000-0500-00006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a:extLst>
            <a:ext uri="{FF2B5EF4-FFF2-40B4-BE49-F238E27FC236}">
              <a16:creationId xmlns:a16="http://schemas.microsoft.com/office/drawing/2014/main" id="{00000000-0008-0000-0500-000061010000}"/>
            </a:ext>
          </a:extLst>
        </xdr:cNvPr>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a:extLst>
            <a:ext uri="{FF2B5EF4-FFF2-40B4-BE49-F238E27FC236}">
              <a16:creationId xmlns:a16="http://schemas.microsoft.com/office/drawing/2014/main" id="{00000000-0008-0000-0500-000062010000}"/>
            </a:ext>
          </a:extLst>
        </xdr:cNvPr>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a:extLst>
            <a:ext uri="{FF2B5EF4-FFF2-40B4-BE49-F238E27FC236}">
              <a16:creationId xmlns:a16="http://schemas.microsoft.com/office/drawing/2014/main" id="{00000000-0008-0000-0500-000063010000}"/>
            </a:ext>
          </a:extLst>
        </xdr:cNvPr>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a:extLst>
            <a:ext uri="{FF2B5EF4-FFF2-40B4-BE49-F238E27FC236}">
              <a16:creationId xmlns:a16="http://schemas.microsoft.com/office/drawing/2014/main" id="{00000000-0008-0000-0500-000064010000}"/>
            </a:ext>
          </a:extLst>
        </xdr:cNvPr>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a:extLst>
            <a:ext uri="{FF2B5EF4-FFF2-40B4-BE49-F238E27FC236}">
              <a16:creationId xmlns:a16="http://schemas.microsoft.com/office/drawing/2014/main" id="{00000000-0008-0000-0500-000065010000}"/>
            </a:ext>
          </a:extLst>
        </xdr:cNvPr>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a:extLst>
            <a:ext uri="{FF2B5EF4-FFF2-40B4-BE49-F238E27FC236}">
              <a16:creationId xmlns:a16="http://schemas.microsoft.com/office/drawing/2014/main" id="{00000000-0008-0000-0500-000066010000}"/>
            </a:ext>
          </a:extLst>
        </xdr:cNvPr>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a:extLst>
            <a:ext uri="{FF2B5EF4-FFF2-40B4-BE49-F238E27FC236}">
              <a16:creationId xmlns:a16="http://schemas.microsoft.com/office/drawing/2014/main" id="{00000000-0008-0000-0500-000067010000}"/>
            </a:ext>
          </a:extLst>
        </xdr:cNvPr>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a:extLst>
            <a:ext uri="{FF2B5EF4-FFF2-40B4-BE49-F238E27FC236}">
              <a16:creationId xmlns:a16="http://schemas.microsoft.com/office/drawing/2014/main" id="{00000000-0008-0000-0500-000068010000}"/>
            </a:ext>
          </a:extLst>
        </xdr:cNvPr>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a:extLst>
            <a:ext uri="{FF2B5EF4-FFF2-40B4-BE49-F238E27FC236}">
              <a16:creationId xmlns:a16="http://schemas.microsoft.com/office/drawing/2014/main" id="{00000000-0008-0000-0500-000069010000}"/>
            </a:ext>
          </a:extLst>
        </xdr:cNvPr>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a:extLst>
            <a:ext uri="{FF2B5EF4-FFF2-40B4-BE49-F238E27FC236}">
              <a16:creationId xmlns:a16="http://schemas.microsoft.com/office/drawing/2014/main" id="{00000000-0008-0000-0500-00006A010000}"/>
            </a:ext>
          </a:extLst>
        </xdr:cNvPr>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a:extLst>
            <a:ext uri="{FF2B5EF4-FFF2-40B4-BE49-F238E27FC236}">
              <a16:creationId xmlns:a16="http://schemas.microsoft.com/office/drawing/2014/main" id="{00000000-0008-0000-0500-00006B010000}"/>
            </a:ext>
          </a:extLst>
        </xdr:cNvPr>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a:extLst>
            <a:ext uri="{FF2B5EF4-FFF2-40B4-BE49-F238E27FC236}">
              <a16:creationId xmlns:a16="http://schemas.microsoft.com/office/drawing/2014/main" id="{00000000-0008-0000-0500-00006C010000}"/>
            </a:ext>
          </a:extLst>
        </xdr:cNvPr>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a:extLst>
            <a:ext uri="{FF2B5EF4-FFF2-40B4-BE49-F238E27FC236}">
              <a16:creationId xmlns:a16="http://schemas.microsoft.com/office/drawing/2014/main" id="{00000000-0008-0000-0500-00006D010000}"/>
            </a:ext>
          </a:extLst>
        </xdr:cNvPr>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a:extLst>
            <a:ext uri="{FF2B5EF4-FFF2-40B4-BE49-F238E27FC236}">
              <a16:creationId xmlns:a16="http://schemas.microsoft.com/office/drawing/2014/main" id="{00000000-0008-0000-0500-00006E010000}"/>
            </a:ext>
          </a:extLst>
        </xdr:cNvPr>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a:extLst>
            <a:ext uri="{FF2B5EF4-FFF2-40B4-BE49-F238E27FC236}">
              <a16:creationId xmlns:a16="http://schemas.microsoft.com/office/drawing/2014/main" id="{00000000-0008-0000-0500-00006F010000}"/>
            </a:ext>
          </a:extLst>
        </xdr:cNvPr>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a:extLst>
            <a:ext uri="{FF2B5EF4-FFF2-40B4-BE49-F238E27FC236}">
              <a16:creationId xmlns:a16="http://schemas.microsoft.com/office/drawing/2014/main" id="{00000000-0008-0000-0500-000070010000}"/>
            </a:ext>
          </a:extLst>
        </xdr:cNvPr>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a:extLst>
            <a:ext uri="{FF2B5EF4-FFF2-40B4-BE49-F238E27FC236}">
              <a16:creationId xmlns:a16="http://schemas.microsoft.com/office/drawing/2014/main" id="{00000000-0008-0000-0500-000071010000}"/>
            </a:ext>
          </a:extLst>
        </xdr:cNvPr>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a:extLst>
            <a:ext uri="{FF2B5EF4-FFF2-40B4-BE49-F238E27FC236}">
              <a16:creationId xmlns:a16="http://schemas.microsoft.com/office/drawing/2014/main" id="{00000000-0008-0000-0500-000072010000}"/>
            </a:ext>
          </a:extLst>
        </xdr:cNvPr>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a:extLst>
            <a:ext uri="{FF2B5EF4-FFF2-40B4-BE49-F238E27FC236}">
              <a16:creationId xmlns:a16="http://schemas.microsoft.com/office/drawing/2014/main" id="{00000000-0008-0000-0500-000073010000}"/>
            </a:ext>
          </a:extLst>
        </xdr:cNvPr>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a:extLst>
            <a:ext uri="{FF2B5EF4-FFF2-40B4-BE49-F238E27FC236}">
              <a16:creationId xmlns:a16="http://schemas.microsoft.com/office/drawing/2014/main" id="{00000000-0008-0000-0500-000074010000}"/>
            </a:ext>
          </a:extLst>
        </xdr:cNvPr>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a:extLst>
            <a:ext uri="{FF2B5EF4-FFF2-40B4-BE49-F238E27FC236}">
              <a16:creationId xmlns:a16="http://schemas.microsoft.com/office/drawing/2014/main" id="{00000000-0008-0000-0500-000075010000}"/>
            </a:ext>
          </a:extLst>
        </xdr:cNvPr>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a:extLst>
            <a:ext uri="{FF2B5EF4-FFF2-40B4-BE49-F238E27FC236}">
              <a16:creationId xmlns:a16="http://schemas.microsoft.com/office/drawing/2014/main" id="{00000000-0008-0000-0500-000076010000}"/>
            </a:ext>
          </a:extLst>
        </xdr:cNvPr>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a:extLst>
            <a:ext uri="{FF2B5EF4-FFF2-40B4-BE49-F238E27FC236}">
              <a16:creationId xmlns:a16="http://schemas.microsoft.com/office/drawing/2014/main" id="{00000000-0008-0000-0500-000077010000}"/>
            </a:ext>
          </a:extLst>
        </xdr:cNvPr>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a:extLst>
            <a:ext uri="{FF2B5EF4-FFF2-40B4-BE49-F238E27FC236}">
              <a16:creationId xmlns:a16="http://schemas.microsoft.com/office/drawing/2014/main" id="{00000000-0008-0000-0500-000078010000}"/>
            </a:ext>
          </a:extLst>
        </xdr:cNvPr>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a:extLst>
            <a:ext uri="{FF2B5EF4-FFF2-40B4-BE49-F238E27FC236}">
              <a16:creationId xmlns:a16="http://schemas.microsoft.com/office/drawing/2014/main" id="{00000000-0008-0000-0500-000079010000}"/>
            </a:ext>
          </a:extLst>
        </xdr:cNvPr>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a:extLst>
            <a:ext uri="{FF2B5EF4-FFF2-40B4-BE49-F238E27FC236}">
              <a16:creationId xmlns:a16="http://schemas.microsoft.com/office/drawing/2014/main" id="{00000000-0008-0000-0500-00007A010000}"/>
            </a:ext>
          </a:extLst>
        </xdr:cNvPr>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a:extLst>
            <a:ext uri="{FF2B5EF4-FFF2-40B4-BE49-F238E27FC236}">
              <a16:creationId xmlns:a16="http://schemas.microsoft.com/office/drawing/2014/main" id="{00000000-0008-0000-0500-00007B010000}"/>
            </a:ext>
          </a:extLst>
        </xdr:cNvPr>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a:extLst>
            <a:ext uri="{FF2B5EF4-FFF2-40B4-BE49-F238E27FC236}">
              <a16:creationId xmlns:a16="http://schemas.microsoft.com/office/drawing/2014/main" id="{00000000-0008-0000-0500-00007C010000}"/>
            </a:ext>
          </a:extLst>
        </xdr:cNvPr>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a:extLst>
            <a:ext uri="{FF2B5EF4-FFF2-40B4-BE49-F238E27FC236}">
              <a16:creationId xmlns:a16="http://schemas.microsoft.com/office/drawing/2014/main" id="{00000000-0008-0000-0500-00007D010000}"/>
            </a:ext>
          </a:extLst>
        </xdr:cNvPr>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a:extLst>
            <a:ext uri="{FF2B5EF4-FFF2-40B4-BE49-F238E27FC236}">
              <a16:creationId xmlns:a16="http://schemas.microsoft.com/office/drawing/2014/main" id="{00000000-0008-0000-0500-00007E010000}"/>
            </a:ext>
          </a:extLst>
        </xdr:cNvPr>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a:extLst>
            <a:ext uri="{FF2B5EF4-FFF2-40B4-BE49-F238E27FC236}">
              <a16:creationId xmlns:a16="http://schemas.microsoft.com/office/drawing/2014/main" id="{00000000-0008-0000-0500-00007F010000}"/>
            </a:ext>
          </a:extLst>
        </xdr:cNvPr>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a:extLst>
            <a:ext uri="{FF2B5EF4-FFF2-40B4-BE49-F238E27FC236}">
              <a16:creationId xmlns:a16="http://schemas.microsoft.com/office/drawing/2014/main" id="{00000000-0008-0000-0500-000080010000}"/>
            </a:ext>
          </a:extLst>
        </xdr:cNvPr>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a:extLst>
            <a:ext uri="{FF2B5EF4-FFF2-40B4-BE49-F238E27FC236}">
              <a16:creationId xmlns:a16="http://schemas.microsoft.com/office/drawing/2014/main" id="{00000000-0008-0000-0500-000081010000}"/>
            </a:ext>
          </a:extLst>
        </xdr:cNvPr>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a:extLst>
            <a:ext uri="{FF2B5EF4-FFF2-40B4-BE49-F238E27FC236}">
              <a16:creationId xmlns:a16="http://schemas.microsoft.com/office/drawing/2014/main" id="{00000000-0008-0000-0500-000082010000}"/>
            </a:ext>
          </a:extLst>
        </xdr:cNvPr>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a:extLst>
            <a:ext uri="{FF2B5EF4-FFF2-40B4-BE49-F238E27FC236}">
              <a16:creationId xmlns:a16="http://schemas.microsoft.com/office/drawing/2014/main" id="{00000000-0008-0000-0500-000083010000}"/>
            </a:ext>
          </a:extLst>
        </xdr:cNvPr>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a:extLst>
            <a:ext uri="{FF2B5EF4-FFF2-40B4-BE49-F238E27FC236}">
              <a16:creationId xmlns:a16="http://schemas.microsoft.com/office/drawing/2014/main" id="{00000000-0008-0000-0500-000084010000}"/>
            </a:ext>
          </a:extLst>
        </xdr:cNvPr>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a:extLst>
            <a:ext uri="{FF2B5EF4-FFF2-40B4-BE49-F238E27FC236}">
              <a16:creationId xmlns:a16="http://schemas.microsoft.com/office/drawing/2014/main" id="{00000000-0008-0000-0500-000085010000}"/>
            </a:ext>
          </a:extLst>
        </xdr:cNvPr>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a:extLst>
            <a:ext uri="{FF2B5EF4-FFF2-40B4-BE49-F238E27FC236}">
              <a16:creationId xmlns:a16="http://schemas.microsoft.com/office/drawing/2014/main" id="{00000000-0008-0000-0500-000086010000}"/>
            </a:ext>
          </a:extLst>
        </xdr:cNvPr>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a:extLst>
            <a:ext uri="{FF2B5EF4-FFF2-40B4-BE49-F238E27FC236}">
              <a16:creationId xmlns:a16="http://schemas.microsoft.com/office/drawing/2014/main" id="{00000000-0008-0000-0500-000087010000}"/>
            </a:ext>
          </a:extLst>
        </xdr:cNvPr>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a:extLst>
            <a:ext uri="{FF2B5EF4-FFF2-40B4-BE49-F238E27FC236}">
              <a16:creationId xmlns:a16="http://schemas.microsoft.com/office/drawing/2014/main" id="{00000000-0008-0000-0500-000088010000}"/>
            </a:ext>
          </a:extLst>
        </xdr:cNvPr>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a:extLst>
            <a:ext uri="{FF2B5EF4-FFF2-40B4-BE49-F238E27FC236}">
              <a16:creationId xmlns:a16="http://schemas.microsoft.com/office/drawing/2014/main" id="{00000000-0008-0000-0500-000089010000}"/>
            </a:ext>
          </a:extLst>
        </xdr:cNvPr>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a:extLst>
            <a:ext uri="{FF2B5EF4-FFF2-40B4-BE49-F238E27FC236}">
              <a16:creationId xmlns:a16="http://schemas.microsoft.com/office/drawing/2014/main" id="{00000000-0008-0000-0500-00008A010000}"/>
            </a:ext>
          </a:extLst>
        </xdr:cNvPr>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a:extLst>
            <a:ext uri="{FF2B5EF4-FFF2-40B4-BE49-F238E27FC236}">
              <a16:creationId xmlns:a16="http://schemas.microsoft.com/office/drawing/2014/main" id="{00000000-0008-0000-0500-00008B010000}"/>
            </a:ext>
          </a:extLst>
        </xdr:cNvPr>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a:extLst>
            <a:ext uri="{FF2B5EF4-FFF2-40B4-BE49-F238E27FC236}">
              <a16:creationId xmlns:a16="http://schemas.microsoft.com/office/drawing/2014/main" id="{00000000-0008-0000-0500-00008C010000}"/>
            </a:ext>
          </a:extLst>
        </xdr:cNvPr>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a:extLst>
            <a:ext uri="{FF2B5EF4-FFF2-40B4-BE49-F238E27FC236}">
              <a16:creationId xmlns:a16="http://schemas.microsoft.com/office/drawing/2014/main" id="{00000000-0008-0000-0500-00008D010000}"/>
            </a:ext>
          </a:extLst>
        </xdr:cNvPr>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a:extLst>
            <a:ext uri="{FF2B5EF4-FFF2-40B4-BE49-F238E27FC236}">
              <a16:creationId xmlns:a16="http://schemas.microsoft.com/office/drawing/2014/main" id="{00000000-0008-0000-0500-00008E010000}"/>
            </a:ext>
          </a:extLst>
        </xdr:cNvPr>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a:extLst>
            <a:ext uri="{FF2B5EF4-FFF2-40B4-BE49-F238E27FC236}">
              <a16:creationId xmlns:a16="http://schemas.microsoft.com/office/drawing/2014/main" id="{00000000-0008-0000-0500-00008F010000}"/>
            </a:ext>
          </a:extLst>
        </xdr:cNvPr>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a:extLst>
            <a:ext uri="{FF2B5EF4-FFF2-40B4-BE49-F238E27FC236}">
              <a16:creationId xmlns:a16="http://schemas.microsoft.com/office/drawing/2014/main" id="{00000000-0008-0000-0500-000090010000}"/>
            </a:ext>
          </a:extLst>
        </xdr:cNvPr>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a:extLst>
            <a:ext uri="{FF2B5EF4-FFF2-40B4-BE49-F238E27FC236}">
              <a16:creationId xmlns:a16="http://schemas.microsoft.com/office/drawing/2014/main" id="{00000000-0008-0000-0500-000091010000}"/>
            </a:ext>
          </a:extLst>
        </xdr:cNvPr>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a:extLst>
            <a:ext uri="{FF2B5EF4-FFF2-40B4-BE49-F238E27FC236}">
              <a16:creationId xmlns:a16="http://schemas.microsoft.com/office/drawing/2014/main" id="{00000000-0008-0000-0500-000092010000}"/>
            </a:ext>
          </a:extLst>
        </xdr:cNvPr>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a:extLst>
            <a:ext uri="{FF2B5EF4-FFF2-40B4-BE49-F238E27FC236}">
              <a16:creationId xmlns:a16="http://schemas.microsoft.com/office/drawing/2014/main" id="{00000000-0008-0000-0500-000093010000}"/>
            </a:ext>
          </a:extLst>
        </xdr:cNvPr>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a:extLst>
            <a:ext uri="{FF2B5EF4-FFF2-40B4-BE49-F238E27FC236}">
              <a16:creationId xmlns:a16="http://schemas.microsoft.com/office/drawing/2014/main" id="{00000000-0008-0000-0500-000094010000}"/>
            </a:ext>
          </a:extLst>
        </xdr:cNvPr>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a:extLst>
            <a:ext uri="{FF2B5EF4-FFF2-40B4-BE49-F238E27FC236}">
              <a16:creationId xmlns:a16="http://schemas.microsoft.com/office/drawing/2014/main" id="{00000000-0008-0000-0500-000095010000}"/>
            </a:ext>
          </a:extLst>
        </xdr:cNvPr>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a:extLst>
            <a:ext uri="{FF2B5EF4-FFF2-40B4-BE49-F238E27FC236}">
              <a16:creationId xmlns:a16="http://schemas.microsoft.com/office/drawing/2014/main" id="{00000000-0008-0000-0500-000096010000}"/>
            </a:ext>
          </a:extLst>
        </xdr:cNvPr>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500-00000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500-00000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500-00000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500-00000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500-00000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500-00000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0500-00000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0500-00000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0500-00000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4348" name="Check Box 12" hidden="1">
              <a:extLst>
                <a:ext uri="{63B3BB69-23CF-44E3-9099-C40C66FF867C}">
                  <a14:compatExt spid="_x0000_s14348"/>
                </a:ext>
                <a:ext uri="{FF2B5EF4-FFF2-40B4-BE49-F238E27FC236}">
                  <a16:creationId xmlns:a16="http://schemas.microsoft.com/office/drawing/2014/main" id="{00000000-0008-0000-0500-00000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4349" name="Check Box 13" hidden="1">
              <a:extLst>
                <a:ext uri="{63B3BB69-23CF-44E3-9099-C40C66FF867C}">
                  <a14:compatExt spid="_x0000_s14349"/>
                </a:ext>
                <a:ext uri="{FF2B5EF4-FFF2-40B4-BE49-F238E27FC236}">
                  <a16:creationId xmlns:a16="http://schemas.microsoft.com/office/drawing/2014/main" id="{00000000-0008-0000-0500-00000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4350" name="Check Box 14" hidden="1">
              <a:extLst>
                <a:ext uri="{63B3BB69-23CF-44E3-9099-C40C66FF867C}">
                  <a14:compatExt spid="_x0000_s14350"/>
                </a:ext>
                <a:ext uri="{FF2B5EF4-FFF2-40B4-BE49-F238E27FC236}">
                  <a16:creationId xmlns:a16="http://schemas.microsoft.com/office/drawing/2014/main" id="{00000000-0008-0000-0500-00000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4351" name="Check Box 15" hidden="1">
              <a:extLst>
                <a:ext uri="{63B3BB69-23CF-44E3-9099-C40C66FF867C}">
                  <a14:compatExt spid="_x0000_s14351"/>
                </a:ext>
                <a:ext uri="{FF2B5EF4-FFF2-40B4-BE49-F238E27FC236}">
                  <a16:creationId xmlns:a16="http://schemas.microsoft.com/office/drawing/2014/main" id="{00000000-0008-0000-0500-00000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4352" name="Check Box 16" hidden="1">
              <a:extLst>
                <a:ext uri="{63B3BB69-23CF-44E3-9099-C40C66FF867C}">
                  <a14:compatExt spid="_x0000_s14352"/>
                </a:ext>
                <a:ext uri="{FF2B5EF4-FFF2-40B4-BE49-F238E27FC236}">
                  <a16:creationId xmlns:a16="http://schemas.microsoft.com/office/drawing/2014/main" id="{00000000-0008-0000-0500-00001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4353" name="Check Box 17" hidden="1">
              <a:extLst>
                <a:ext uri="{63B3BB69-23CF-44E3-9099-C40C66FF867C}">
                  <a14:compatExt spid="_x0000_s14353"/>
                </a:ext>
                <a:ext uri="{FF2B5EF4-FFF2-40B4-BE49-F238E27FC236}">
                  <a16:creationId xmlns:a16="http://schemas.microsoft.com/office/drawing/2014/main" id="{00000000-0008-0000-0500-00001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4354" name="Check Box 18" hidden="1">
              <a:extLst>
                <a:ext uri="{63B3BB69-23CF-44E3-9099-C40C66FF867C}">
                  <a14:compatExt spid="_x0000_s14354"/>
                </a:ext>
                <a:ext uri="{FF2B5EF4-FFF2-40B4-BE49-F238E27FC236}">
                  <a16:creationId xmlns:a16="http://schemas.microsoft.com/office/drawing/2014/main" id="{00000000-0008-0000-0500-00001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4355" name="Check Box 19" hidden="1">
              <a:extLst>
                <a:ext uri="{63B3BB69-23CF-44E3-9099-C40C66FF867C}">
                  <a14:compatExt spid="_x0000_s14355"/>
                </a:ext>
                <a:ext uri="{FF2B5EF4-FFF2-40B4-BE49-F238E27FC236}">
                  <a16:creationId xmlns:a16="http://schemas.microsoft.com/office/drawing/2014/main" id="{00000000-0008-0000-0500-00001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4356" name="Check Box 20" hidden="1">
              <a:extLst>
                <a:ext uri="{63B3BB69-23CF-44E3-9099-C40C66FF867C}">
                  <a14:compatExt spid="_x0000_s14356"/>
                </a:ext>
                <a:ext uri="{FF2B5EF4-FFF2-40B4-BE49-F238E27FC236}">
                  <a16:creationId xmlns:a16="http://schemas.microsoft.com/office/drawing/2014/main" id="{00000000-0008-0000-0500-00001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4357" name="Check Box 21" hidden="1">
              <a:extLst>
                <a:ext uri="{63B3BB69-23CF-44E3-9099-C40C66FF867C}">
                  <a14:compatExt spid="_x0000_s14357"/>
                </a:ext>
                <a:ext uri="{FF2B5EF4-FFF2-40B4-BE49-F238E27FC236}">
                  <a16:creationId xmlns:a16="http://schemas.microsoft.com/office/drawing/2014/main" id="{00000000-0008-0000-0500-00001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4358" name="Check Box 22" hidden="1">
              <a:extLst>
                <a:ext uri="{63B3BB69-23CF-44E3-9099-C40C66FF867C}">
                  <a14:compatExt spid="_x0000_s14358"/>
                </a:ext>
                <a:ext uri="{FF2B5EF4-FFF2-40B4-BE49-F238E27FC236}">
                  <a16:creationId xmlns:a16="http://schemas.microsoft.com/office/drawing/2014/main" id="{00000000-0008-0000-0500-00001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4359" name="Check Box 23" hidden="1">
              <a:extLst>
                <a:ext uri="{63B3BB69-23CF-44E3-9099-C40C66FF867C}">
                  <a14:compatExt spid="_x0000_s14359"/>
                </a:ext>
                <a:ext uri="{FF2B5EF4-FFF2-40B4-BE49-F238E27FC236}">
                  <a16:creationId xmlns:a16="http://schemas.microsoft.com/office/drawing/2014/main" id="{00000000-0008-0000-0500-00001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0500-00001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4361" name="Check Box 25" hidden="1">
              <a:extLst>
                <a:ext uri="{63B3BB69-23CF-44E3-9099-C40C66FF867C}">
                  <a14:compatExt spid="_x0000_s14361"/>
                </a:ext>
                <a:ext uri="{FF2B5EF4-FFF2-40B4-BE49-F238E27FC236}">
                  <a16:creationId xmlns:a16="http://schemas.microsoft.com/office/drawing/2014/main" id="{00000000-0008-0000-0500-00001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4362" name="Check Box 26" hidden="1">
              <a:extLst>
                <a:ext uri="{63B3BB69-23CF-44E3-9099-C40C66FF867C}">
                  <a14:compatExt spid="_x0000_s14362"/>
                </a:ext>
                <a:ext uri="{FF2B5EF4-FFF2-40B4-BE49-F238E27FC236}">
                  <a16:creationId xmlns:a16="http://schemas.microsoft.com/office/drawing/2014/main" id="{00000000-0008-0000-0500-00001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4363" name="Check Box 27" hidden="1">
              <a:extLst>
                <a:ext uri="{63B3BB69-23CF-44E3-9099-C40C66FF867C}">
                  <a14:compatExt spid="_x0000_s14363"/>
                </a:ext>
                <a:ext uri="{FF2B5EF4-FFF2-40B4-BE49-F238E27FC236}">
                  <a16:creationId xmlns:a16="http://schemas.microsoft.com/office/drawing/2014/main" id="{00000000-0008-0000-0500-00001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4364" name="Check Box 28" hidden="1">
              <a:extLst>
                <a:ext uri="{63B3BB69-23CF-44E3-9099-C40C66FF867C}">
                  <a14:compatExt spid="_x0000_s14364"/>
                </a:ext>
                <a:ext uri="{FF2B5EF4-FFF2-40B4-BE49-F238E27FC236}">
                  <a16:creationId xmlns:a16="http://schemas.microsoft.com/office/drawing/2014/main" id="{00000000-0008-0000-0500-00001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500-00001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500-00001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4367" name="Check Box 31" hidden="1">
              <a:extLst>
                <a:ext uri="{63B3BB69-23CF-44E3-9099-C40C66FF867C}">
                  <a14:compatExt spid="_x0000_s14367"/>
                </a:ext>
                <a:ext uri="{FF2B5EF4-FFF2-40B4-BE49-F238E27FC236}">
                  <a16:creationId xmlns:a16="http://schemas.microsoft.com/office/drawing/2014/main" id="{00000000-0008-0000-0500-00001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4368" name="Check Box 32" hidden="1">
              <a:extLst>
                <a:ext uri="{63B3BB69-23CF-44E3-9099-C40C66FF867C}">
                  <a14:compatExt spid="_x0000_s14368"/>
                </a:ext>
                <a:ext uri="{FF2B5EF4-FFF2-40B4-BE49-F238E27FC236}">
                  <a16:creationId xmlns:a16="http://schemas.microsoft.com/office/drawing/2014/main" id="{00000000-0008-0000-0500-00002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500-00002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500-00002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4371" name="Check Box 35" hidden="1">
              <a:extLst>
                <a:ext uri="{63B3BB69-23CF-44E3-9099-C40C66FF867C}">
                  <a14:compatExt spid="_x0000_s14371"/>
                </a:ext>
                <a:ext uri="{FF2B5EF4-FFF2-40B4-BE49-F238E27FC236}">
                  <a16:creationId xmlns:a16="http://schemas.microsoft.com/office/drawing/2014/main" id="{00000000-0008-0000-0500-00002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4372" name="Check Box 36" hidden="1">
              <a:extLst>
                <a:ext uri="{63B3BB69-23CF-44E3-9099-C40C66FF867C}">
                  <a14:compatExt spid="_x0000_s14372"/>
                </a:ext>
                <a:ext uri="{FF2B5EF4-FFF2-40B4-BE49-F238E27FC236}">
                  <a16:creationId xmlns:a16="http://schemas.microsoft.com/office/drawing/2014/main" id="{00000000-0008-0000-0500-00002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4373" name="Check Box 37" hidden="1">
              <a:extLst>
                <a:ext uri="{63B3BB69-23CF-44E3-9099-C40C66FF867C}">
                  <a14:compatExt spid="_x0000_s14373"/>
                </a:ext>
                <a:ext uri="{FF2B5EF4-FFF2-40B4-BE49-F238E27FC236}">
                  <a16:creationId xmlns:a16="http://schemas.microsoft.com/office/drawing/2014/main" id="{00000000-0008-0000-0500-00002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4374" name="Check Box 38" hidden="1">
              <a:extLst>
                <a:ext uri="{63B3BB69-23CF-44E3-9099-C40C66FF867C}">
                  <a14:compatExt spid="_x0000_s14374"/>
                </a:ext>
                <a:ext uri="{FF2B5EF4-FFF2-40B4-BE49-F238E27FC236}">
                  <a16:creationId xmlns:a16="http://schemas.microsoft.com/office/drawing/2014/main" id="{00000000-0008-0000-0500-00002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4375" name="Check Box 39" hidden="1">
              <a:extLst>
                <a:ext uri="{63B3BB69-23CF-44E3-9099-C40C66FF867C}">
                  <a14:compatExt spid="_x0000_s14375"/>
                </a:ext>
                <a:ext uri="{FF2B5EF4-FFF2-40B4-BE49-F238E27FC236}">
                  <a16:creationId xmlns:a16="http://schemas.microsoft.com/office/drawing/2014/main" id="{00000000-0008-0000-0500-00002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4376" name="Check Box 40" hidden="1">
              <a:extLst>
                <a:ext uri="{63B3BB69-23CF-44E3-9099-C40C66FF867C}">
                  <a14:compatExt spid="_x0000_s14376"/>
                </a:ext>
                <a:ext uri="{FF2B5EF4-FFF2-40B4-BE49-F238E27FC236}">
                  <a16:creationId xmlns:a16="http://schemas.microsoft.com/office/drawing/2014/main" id="{00000000-0008-0000-0500-00002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4377" name="Check Box 41" hidden="1">
              <a:extLst>
                <a:ext uri="{63B3BB69-23CF-44E3-9099-C40C66FF867C}">
                  <a14:compatExt spid="_x0000_s14377"/>
                </a:ext>
                <a:ext uri="{FF2B5EF4-FFF2-40B4-BE49-F238E27FC236}">
                  <a16:creationId xmlns:a16="http://schemas.microsoft.com/office/drawing/2014/main" id="{00000000-0008-0000-0500-00002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4378" name="Check Box 42" hidden="1">
              <a:extLst>
                <a:ext uri="{63B3BB69-23CF-44E3-9099-C40C66FF867C}">
                  <a14:compatExt spid="_x0000_s14378"/>
                </a:ext>
                <a:ext uri="{FF2B5EF4-FFF2-40B4-BE49-F238E27FC236}">
                  <a16:creationId xmlns:a16="http://schemas.microsoft.com/office/drawing/2014/main" id="{00000000-0008-0000-0500-00002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4379" name="Check Box 43" hidden="1">
              <a:extLst>
                <a:ext uri="{63B3BB69-23CF-44E3-9099-C40C66FF867C}">
                  <a14:compatExt spid="_x0000_s14379"/>
                </a:ext>
                <a:ext uri="{FF2B5EF4-FFF2-40B4-BE49-F238E27FC236}">
                  <a16:creationId xmlns:a16="http://schemas.microsoft.com/office/drawing/2014/main" id="{00000000-0008-0000-0500-00002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4380" name="Check Box 44" hidden="1">
              <a:extLst>
                <a:ext uri="{63B3BB69-23CF-44E3-9099-C40C66FF867C}">
                  <a14:compatExt spid="_x0000_s14380"/>
                </a:ext>
                <a:ext uri="{FF2B5EF4-FFF2-40B4-BE49-F238E27FC236}">
                  <a16:creationId xmlns:a16="http://schemas.microsoft.com/office/drawing/2014/main" id="{00000000-0008-0000-0500-00002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4381" name="Check Box 45" hidden="1">
              <a:extLst>
                <a:ext uri="{63B3BB69-23CF-44E3-9099-C40C66FF867C}">
                  <a14:compatExt spid="_x0000_s14381"/>
                </a:ext>
                <a:ext uri="{FF2B5EF4-FFF2-40B4-BE49-F238E27FC236}">
                  <a16:creationId xmlns:a16="http://schemas.microsoft.com/office/drawing/2014/main" id="{00000000-0008-0000-0500-00002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4382" name="Check Box 46" hidden="1">
              <a:extLst>
                <a:ext uri="{63B3BB69-23CF-44E3-9099-C40C66FF867C}">
                  <a14:compatExt spid="_x0000_s14382"/>
                </a:ext>
                <a:ext uri="{FF2B5EF4-FFF2-40B4-BE49-F238E27FC236}">
                  <a16:creationId xmlns:a16="http://schemas.microsoft.com/office/drawing/2014/main" id="{00000000-0008-0000-0500-00002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4383" name="Check Box 47" hidden="1">
              <a:extLst>
                <a:ext uri="{63B3BB69-23CF-44E3-9099-C40C66FF867C}">
                  <a14:compatExt spid="_x0000_s14383"/>
                </a:ext>
                <a:ext uri="{FF2B5EF4-FFF2-40B4-BE49-F238E27FC236}">
                  <a16:creationId xmlns:a16="http://schemas.microsoft.com/office/drawing/2014/main" id="{00000000-0008-0000-0500-00002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4384" name="Check Box 48" hidden="1">
              <a:extLst>
                <a:ext uri="{63B3BB69-23CF-44E3-9099-C40C66FF867C}">
                  <a14:compatExt spid="_x0000_s14384"/>
                </a:ext>
                <a:ext uri="{FF2B5EF4-FFF2-40B4-BE49-F238E27FC236}">
                  <a16:creationId xmlns:a16="http://schemas.microsoft.com/office/drawing/2014/main" id="{00000000-0008-0000-0500-00003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4385" name="Check Box 49" hidden="1">
              <a:extLst>
                <a:ext uri="{63B3BB69-23CF-44E3-9099-C40C66FF867C}">
                  <a14:compatExt spid="_x0000_s14385"/>
                </a:ext>
                <a:ext uri="{FF2B5EF4-FFF2-40B4-BE49-F238E27FC236}">
                  <a16:creationId xmlns:a16="http://schemas.microsoft.com/office/drawing/2014/main" id="{00000000-0008-0000-0500-00003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4386" name="Check Box 50" hidden="1">
              <a:extLst>
                <a:ext uri="{63B3BB69-23CF-44E3-9099-C40C66FF867C}">
                  <a14:compatExt spid="_x0000_s14386"/>
                </a:ext>
                <a:ext uri="{FF2B5EF4-FFF2-40B4-BE49-F238E27FC236}">
                  <a16:creationId xmlns:a16="http://schemas.microsoft.com/office/drawing/2014/main" id="{00000000-0008-0000-0500-00003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4387" name="Check Box 51" hidden="1">
              <a:extLst>
                <a:ext uri="{63B3BB69-23CF-44E3-9099-C40C66FF867C}">
                  <a14:compatExt spid="_x0000_s14387"/>
                </a:ext>
                <a:ext uri="{FF2B5EF4-FFF2-40B4-BE49-F238E27FC236}">
                  <a16:creationId xmlns:a16="http://schemas.microsoft.com/office/drawing/2014/main" id="{00000000-0008-0000-0500-00003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4388" name="Check Box 52" hidden="1">
              <a:extLst>
                <a:ext uri="{63B3BB69-23CF-44E3-9099-C40C66FF867C}">
                  <a14:compatExt spid="_x0000_s14388"/>
                </a:ext>
                <a:ext uri="{FF2B5EF4-FFF2-40B4-BE49-F238E27FC236}">
                  <a16:creationId xmlns:a16="http://schemas.microsoft.com/office/drawing/2014/main" id="{00000000-0008-0000-0500-00003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4389" name="Check Box 53" hidden="1">
              <a:extLst>
                <a:ext uri="{63B3BB69-23CF-44E3-9099-C40C66FF867C}">
                  <a14:compatExt spid="_x0000_s14389"/>
                </a:ext>
                <a:ext uri="{FF2B5EF4-FFF2-40B4-BE49-F238E27FC236}">
                  <a16:creationId xmlns:a16="http://schemas.microsoft.com/office/drawing/2014/main" id="{00000000-0008-0000-0500-00003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4390" name="Check Box 54" hidden="1">
              <a:extLst>
                <a:ext uri="{63B3BB69-23CF-44E3-9099-C40C66FF867C}">
                  <a14:compatExt spid="_x0000_s14390"/>
                </a:ext>
                <a:ext uri="{FF2B5EF4-FFF2-40B4-BE49-F238E27FC236}">
                  <a16:creationId xmlns:a16="http://schemas.microsoft.com/office/drawing/2014/main" id="{00000000-0008-0000-0500-00003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4391" name="Check Box 55" hidden="1">
              <a:extLst>
                <a:ext uri="{63B3BB69-23CF-44E3-9099-C40C66FF867C}">
                  <a14:compatExt spid="_x0000_s14391"/>
                </a:ext>
                <a:ext uri="{FF2B5EF4-FFF2-40B4-BE49-F238E27FC236}">
                  <a16:creationId xmlns:a16="http://schemas.microsoft.com/office/drawing/2014/main" id="{00000000-0008-0000-0500-00003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4392" name="Check Box 56" hidden="1">
              <a:extLst>
                <a:ext uri="{63B3BB69-23CF-44E3-9099-C40C66FF867C}">
                  <a14:compatExt spid="_x0000_s14392"/>
                </a:ext>
                <a:ext uri="{FF2B5EF4-FFF2-40B4-BE49-F238E27FC236}">
                  <a16:creationId xmlns:a16="http://schemas.microsoft.com/office/drawing/2014/main" id="{00000000-0008-0000-0500-00003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4393" name="Check Box 57" hidden="1">
              <a:extLst>
                <a:ext uri="{63B3BB69-23CF-44E3-9099-C40C66FF867C}">
                  <a14:compatExt spid="_x0000_s14393"/>
                </a:ext>
                <a:ext uri="{FF2B5EF4-FFF2-40B4-BE49-F238E27FC236}">
                  <a16:creationId xmlns:a16="http://schemas.microsoft.com/office/drawing/2014/main" id="{00000000-0008-0000-0500-00003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4394" name="Check Box 58" hidden="1">
              <a:extLst>
                <a:ext uri="{63B3BB69-23CF-44E3-9099-C40C66FF867C}">
                  <a14:compatExt spid="_x0000_s14394"/>
                </a:ext>
                <a:ext uri="{FF2B5EF4-FFF2-40B4-BE49-F238E27FC236}">
                  <a16:creationId xmlns:a16="http://schemas.microsoft.com/office/drawing/2014/main" id="{00000000-0008-0000-0500-00003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4395" name="Check Box 59" hidden="1">
              <a:extLst>
                <a:ext uri="{63B3BB69-23CF-44E3-9099-C40C66FF867C}">
                  <a14:compatExt spid="_x0000_s14395"/>
                </a:ext>
                <a:ext uri="{FF2B5EF4-FFF2-40B4-BE49-F238E27FC236}">
                  <a16:creationId xmlns:a16="http://schemas.microsoft.com/office/drawing/2014/main" id="{00000000-0008-0000-0500-00003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4396" name="Check Box 60" hidden="1">
              <a:extLst>
                <a:ext uri="{63B3BB69-23CF-44E3-9099-C40C66FF867C}">
                  <a14:compatExt spid="_x0000_s14396"/>
                </a:ext>
                <a:ext uri="{FF2B5EF4-FFF2-40B4-BE49-F238E27FC236}">
                  <a16:creationId xmlns:a16="http://schemas.microsoft.com/office/drawing/2014/main" id="{00000000-0008-0000-0500-00003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4397" name="Check Box 61" hidden="1">
              <a:extLst>
                <a:ext uri="{63B3BB69-23CF-44E3-9099-C40C66FF867C}">
                  <a14:compatExt spid="_x0000_s14397"/>
                </a:ext>
                <a:ext uri="{FF2B5EF4-FFF2-40B4-BE49-F238E27FC236}">
                  <a16:creationId xmlns:a16="http://schemas.microsoft.com/office/drawing/2014/main" id="{00000000-0008-0000-0500-00003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4398" name="Check Box 62" hidden="1">
              <a:extLst>
                <a:ext uri="{63B3BB69-23CF-44E3-9099-C40C66FF867C}">
                  <a14:compatExt spid="_x0000_s14398"/>
                </a:ext>
                <a:ext uri="{FF2B5EF4-FFF2-40B4-BE49-F238E27FC236}">
                  <a16:creationId xmlns:a16="http://schemas.microsoft.com/office/drawing/2014/main" id="{00000000-0008-0000-0500-00003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4399" name="Check Box 63" hidden="1">
              <a:extLst>
                <a:ext uri="{63B3BB69-23CF-44E3-9099-C40C66FF867C}">
                  <a14:compatExt spid="_x0000_s14399"/>
                </a:ext>
                <a:ext uri="{FF2B5EF4-FFF2-40B4-BE49-F238E27FC236}">
                  <a16:creationId xmlns:a16="http://schemas.microsoft.com/office/drawing/2014/main" id="{00000000-0008-0000-0500-00003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a:extLst>
            <a:ext uri="{FF2B5EF4-FFF2-40B4-BE49-F238E27FC236}">
              <a16:creationId xmlns:a16="http://schemas.microsoft.com/office/drawing/2014/main" id="{00000000-0008-0000-0600-000002000000}"/>
            </a:ext>
          </a:extLst>
        </xdr:cNvPr>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a:extLst>
            <a:ext uri="{FF2B5EF4-FFF2-40B4-BE49-F238E27FC236}">
              <a16:creationId xmlns:a16="http://schemas.microsoft.com/office/drawing/2014/main" id="{00000000-0008-0000-0600-000003000000}"/>
            </a:ext>
          </a:extLst>
        </xdr:cNvPr>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a:extLst>
            <a:ext uri="{FF2B5EF4-FFF2-40B4-BE49-F238E27FC236}">
              <a16:creationId xmlns:a16="http://schemas.microsoft.com/office/drawing/2014/main" id="{00000000-0008-0000-0600-00000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a:extLst>
            <a:ext uri="{FF2B5EF4-FFF2-40B4-BE49-F238E27FC236}">
              <a16:creationId xmlns:a16="http://schemas.microsoft.com/office/drawing/2014/main" id="{00000000-0008-0000-0600-00000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a:extLst>
            <a:ext uri="{FF2B5EF4-FFF2-40B4-BE49-F238E27FC236}">
              <a16:creationId xmlns:a16="http://schemas.microsoft.com/office/drawing/2014/main" id="{00000000-0008-0000-0600-00000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a:extLst>
            <a:ext uri="{FF2B5EF4-FFF2-40B4-BE49-F238E27FC236}">
              <a16:creationId xmlns:a16="http://schemas.microsoft.com/office/drawing/2014/main" id="{00000000-0008-0000-0600-00000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a:extLst>
            <a:ext uri="{FF2B5EF4-FFF2-40B4-BE49-F238E27FC236}">
              <a16:creationId xmlns:a16="http://schemas.microsoft.com/office/drawing/2014/main" id="{00000000-0008-0000-0600-00000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a:extLst>
            <a:ext uri="{FF2B5EF4-FFF2-40B4-BE49-F238E27FC236}">
              <a16:creationId xmlns:a16="http://schemas.microsoft.com/office/drawing/2014/main" id="{00000000-0008-0000-0600-00000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a:extLst>
            <a:ext uri="{FF2B5EF4-FFF2-40B4-BE49-F238E27FC236}">
              <a16:creationId xmlns:a16="http://schemas.microsoft.com/office/drawing/2014/main" id="{00000000-0008-0000-0600-00000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a:extLst>
            <a:ext uri="{FF2B5EF4-FFF2-40B4-BE49-F238E27FC236}">
              <a16:creationId xmlns:a16="http://schemas.microsoft.com/office/drawing/2014/main" id="{00000000-0008-0000-0600-00000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a:extLst>
            <a:ext uri="{FF2B5EF4-FFF2-40B4-BE49-F238E27FC236}">
              <a16:creationId xmlns:a16="http://schemas.microsoft.com/office/drawing/2014/main" id="{00000000-0008-0000-0600-00000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a:extLst>
            <a:ext uri="{FF2B5EF4-FFF2-40B4-BE49-F238E27FC236}">
              <a16:creationId xmlns:a16="http://schemas.microsoft.com/office/drawing/2014/main" id="{00000000-0008-0000-0600-00000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a:extLst>
            <a:ext uri="{FF2B5EF4-FFF2-40B4-BE49-F238E27FC236}">
              <a16:creationId xmlns:a16="http://schemas.microsoft.com/office/drawing/2014/main" id="{00000000-0008-0000-0600-00000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a:extLst>
            <a:ext uri="{FF2B5EF4-FFF2-40B4-BE49-F238E27FC236}">
              <a16:creationId xmlns:a16="http://schemas.microsoft.com/office/drawing/2014/main" id="{00000000-0008-0000-0600-00000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a:extLst>
            <a:ext uri="{FF2B5EF4-FFF2-40B4-BE49-F238E27FC236}">
              <a16:creationId xmlns:a16="http://schemas.microsoft.com/office/drawing/2014/main" id="{00000000-0008-0000-0600-00001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a:extLst>
            <a:ext uri="{FF2B5EF4-FFF2-40B4-BE49-F238E27FC236}">
              <a16:creationId xmlns:a16="http://schemas.microsoft.com/office/drawing/2014/main" id="{00000000-0008-0000-0600-00001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a:extLst>
            <a:ext uri="{FF2B5EF4-FFF2-40B4-BE49-F238E27FC236}">
              <a16:creationId xmlns:a16="http://schemas.microsoft.com/office/drawing/2014/main" id="{00000000-0008-0000-0600-00001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a:extLst>
            <a:ext uri="{FF2B5EF4-FFF2-40B4-BE49-F238E27FC236}">
              <a16:creationId xmlns:a16="http://schemas.microsoft.com/office/drawing/2014/main" id="{00000000-0008-0000-0600-00001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a:extLst>
            <a:ext uri="{FF2B5EF4-FFF2-40B4-BE49-F238E27FC236}">
              <a16:creationId xmlns:a16="http://schemas.microsoft.com/office/drawing/2014/main" id="{00000000-0008-0000-0600-00001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a:extLst>
            <a:ext uri="{FF2B5EF4-FFF2-40B4-BE49-F238E27FC236}">
              <a16:creationId xmlns:a16="http://schemas.microsoft.com/office/drawing/2014/main" id="{00000000-0008-0000-0600-00001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a:extLst>
            <a:ext uri="{FF2B5EF4-FFF2-40B4-BE49-F238E27FC236}">
              <a16:creationId xmlns:a16="http://schemas.microsoft.com/office/drawing/2014/main" id="{00000000-0008-0000-0600-00001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a:extLst>
            <a:ext uri="{FF2B5EF4-FFF2-40B4-BE49-F238E27FC236}">
              <a16:creationId xmlns:a16="http://schemas.microsoft.com/office/drawing/2014/main" id="{00000000-0008-0000-0600-00001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a:extLst>
            <a:ext uri="{FF2B5EF4-FFF2-40B4-BE49-F238E27FC236}">
              <a16:creationId xmlns:a16="http://schemas.microsoft.com/office/drawing/2014/main" id="{00000000-0008-0000-0600-00001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a:extLst>
            <a:ext uri="{FF2B5EF4-FFF2-40B4-BE49-F238E27FC236}">
              <a16:creationId xmlns:a16="http://schemas.microsoft.com/office/drawing/2014/main" id="{00000000-0008-0000-0600-00001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a:extLst>
            <a:ext uri="{FF2B5EF4-FFF2-40B4-BE49-F238E27FC236}">
              <a16:creationId xmlns:a16="http://schemas.microsoft.com/office/drawing/2014/main" id="{00000000-0008-0000-0600-00001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a:extLst>
            <a:ext uri="{FF2B5EF4-FFF2-40B4-BE49-F238E27FC236}">
              <a16:creationId xmlns:a16="http://schemas.microsoft.com/office/drawing/2014/main" id="{00000000-0008-0000-0600-00001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a:extLst>
            <a:ext uri="{FF2B5EF4-FFF2-40B4-BE49-F238E27FC236}">
              <a16:creationId xmlns:a16="http://schemas.microsoft.com/office/drawing/2014/main" id="{00000000-0008-0000-0600-00001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a:extLst>
            <a:ext uri="{FF2B5EF4-FFF2-40B4-BE49-F238E27FC236}">
              <a16:creationId xmlns:a16="http://schemas.microsoft.com/office/drawing/2014/main" id="{00000000-0008-0000-0600-00001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a:extLst>
            <a:ext uri="{FF2B5EF4-FFF2-40B4-BE49-F238E27FC236}">
              <a16:creationId xmlns:a16="http://schemas.microsoft.com/office/drawing/2014/main" id="{00000000-0008-0000-0600-00001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a:extLst>
            <a:ext uri="{FF2B5EF4-FFF2-40B4-BE49-F238E27FC236}">
              <a16:creationId xmlns:a16="http://schemas.microsoft.com/office/drawing/2014/main" id="{00000000-0008-0000-0600-00001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a:extLst>
            <a:ext uri="{FF2B5EF4-FFF2-40B4-BE49-F238E27FC236}">
              <a16:creationId xmlns:a16="http://schemas.microsoft.com/office/drawing/2014/main" id="{00000000-0008-0000-0600-00002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a:extLst>
            <a:ext uri="{FF2B5EF4-FFF2-40B4-BE49-F238E27FC236}">
              <a16:creationId xmlns:a16="http://schemas.microsoft.com/office/drawing/2014/main" id="{00000000-0008-0000-0600-00002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a:extLst>
            <a:ext uri="{FF2B5EF4-FFF2-40B4-BE49-F238E27FC236}">
              <a16:creationId xmlns:a16="http://schemas.microsoft.com/office/drawing/2014/main" id="{00000000-0008-0000-0600-00002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a:extLst>
            <a:ext uri="{FF2B5EF4-FFF2-40B4-BE49-F238E27FC236}">
              <a16:creationId xmlns:a16="http://schemas.microsoft.com/office/drawing/2014/main" id="{00000000-0008-0000-0600-00002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a:extLst>
            <a:ext uri="{FF2B5EF4-FFF2-40B4-BE49-F238E27FC236}">
              <a16:creationId xmlns:a16="http://schemas.microsoft.com/office/drawing/2014/main" id="{00000000-0008-0000-0600-00002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a:extLst>
            <a:ext uri="{FF2B5EF4-FFF2-40B4-BE49-F238E27FC236}">
              <a16:creationId xmlns:a16="http://schemas.microsoft.com/office/drawing/2014/main" id="{00000000-0008-0000-0600-00002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a:extLst>
            <a:ext uri="{FF2B5EF4-FFF2-40B4-BE49-F238E27FC236}">
              <a16:creationId xmlns:a16="http://schemas.microsoft.com/office/drawing/2014/main" id="{00000000-0008-0000-0600-00002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a:extLst>
            <a:ext uri="{FF2B5EF4-FFF2-40B4-BE49-F238E27FC236}">
              <a16:creationId xmlns:a16="http://schemas.microsoft.com/office/drawing/2014/main" id="{00000000-0008-0000-0600-00002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a:extLst>
            <a:ext uri="{FF2B5EF4-FFF2-40B4-BE49-F238E27FC236}">
              <a16:creationId xmlns:a16="http://schemas.microsoft.com/office/drawing/2014/main" id="{00000000-0008-0000-0600-00002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a:extLst>
            <a:ext uri="{FF2B5EF4-FFF2-40B4-BE49-F238E27FC236}">
              <a16:creationId xmlns:a16="http://schemas.microsoft.com/office/drawing/2014/main" id="{00000000-0008-0000-0600-00002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a:extLst>
            <a:ext uri="{FF2B5EF4-FFF2-40B4-BE49-F238E27FC236}">
              <a16:creationId xmlns:a16="http://schemas.microsoft.com/office/drawing/2014/main" id="{00000000-0008-0000-0600-00002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a:extLst>
            <a:ext uri="{FF2B5EF4-FFF2-40B4-BE49-F238E27FC236}">
              <a16:creationId xmlns:a16="http://schemas.microsoft.com/office/drawing/2014/main" id="{00000000-0008-0000-0600-00002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a:extLst>
            <a:ext uri="{FF2B5EF4-FFF2-40B4-BE49-F238E27FC236}">
              <a16:creationId xmlns:a16="http://schemas.microsoft.com/office/drawing/2014/main" id="{00000000-0008-0000-0600-00002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a:extLst>
            <a:ext uri="{FF2B5EF4-FFF2-40B4-BE49-F238E27FC236}">
              <a16:creationId xmlns:a16="http://schemas.microsoft.com/office/drawing/2014/main" id="{00000000-0008-0000-0600-00002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a:extLst>
            <a:ext uri="{FF2B5EF4-FFF2-40B4-BE49-F238E27FC236}">
              <a16:creationId xmlns:a16="http://schemas.microsoft.com/office/drawing/2014/main" id="{00000000-0008-0000-0600-00002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a:extLst>
            <a:ext uri="{FF2B5EF4-FFF2-40B4-BE49-F238E27FC236}">
              <a16:creationId xmlns:a16="http://schemas.microsoft.com/office/drawing/2014/main" id="{00000000-0008-0000-0600-00002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a:extLst>
            <a:ext uri="{FF2B5EF4-FFF2-40B4-BE49-F238E27FC236}">
              <a16:creationId xmlns:a16="http://schemas.microsoft.com/office/drawing/2014/main" id="{00000000-0008-0000-0600-00003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a:extLst>
            <a:ext uri="{FF2B5EF4-FFF2-40B4-BE49-F238E27FC236}">
              <a16:creationId xmlns:a16="http://schemas.microsoft.com/office/drawing/2014/main" id="{00000000-0008-0000-0600-00003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a:extLst>
            <a:ext uri="{FF2B5EF4-FFF2-40B4-BE49-F238E27FC236}">
              <a16:creationId xmlns:a16="http://schemas.microsoft.com/office/drawing/2014/main" id="{00000000-0008-0000-0600-00003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a:extLst>
            <a:ext uri="{FF2B5EF4-FFF2-40B4-BE49-F238E27FC236}">
              <a16:creationId xmlns:a16="http://schemas.microsoft.com/office/drawing/2014/main" id="{00000000-0008-0000-0600-00003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a:extLst>
            <a:ext uri="{FF2B5EF4-FFF2-40B4-BE49-F238E27FC236}">
              <a16:creationId xmlns:a16="http://schemas.microsoft.com/office/drawing/2014/main" id="{00000000-0008-0000-0600-00003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a:extLst>
            <a:ext uri="{FF2B5EF4-FFF2-40B4-BE49-F238E27FC236}">
              <a16:creationId xmlns:a16="http://schemas.microsoft.com/office/drawing/2014/main" id="{00000000-0008-0000-0600-00003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a:extLst>
            <a:ext uri="{FF2B5EF4-FFF2-40B4-BE49-F238E27FC236}">
              <a16:creationId xmlns:a16="http://schemas.microsoft.com/office/drawing/2014/main" id="{00000000-0008-0000-0600-00003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a:extLst>
            <a:ext uri="{FF2B5EF4-FFF2-40B4-BE49-F238E27FC236}">
              <a16:creationId xmlns:a16="http://schemas.microsoft.com/office/drawing/2014/main" id="{00000000-0008-0000-0600-00003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a:extLst>
            <a:ext uri="{FF2B5EF4-FFF2-40B4-BE49-F238E27FC236}">
              <a16:creationId xmlns:a16="http://schemas.microsoft.com/office/drawing/2014/main" id="{00000000-0008-0000-0600-00003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a:extLst>
            <a:ext uri="{FF2B5EF4-FFF2-40B4-BE49-F238E27FC236}">
              <a16:creationId xmlns:a16="http://schemas.microsoft.com/office/drawing/2014/main" id="{00000000-0008-0000-0600-00003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a:extLst>
            <a:ext uri="{FF2B5EF4-FFF2-40B4-BE49-F238E27FC236}">
              <a16:creationId xmlns:a16="http://schemas.microsoft.com/office/drawing/2014/main" id="{00000000-0008-0000-0600-00003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a:extLst>
            <a:ext uri="{FF2B5EF4-FFF2-40B4-BE49-F238E27FC236}">
              <a16:creationId xmlns:a16="http://schemas.microsoft.com/office/drawing/2014/main" id="{00000000-0008-0000-0600-00003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a:extLst>
            <a:ext uri="{FF2B5EF4-FFF2-40B4-BE49-F238E27FC236}">
              <a16:creationId xmlns:a16="http://schemas.microsoft.com/office/drawing/2014/main" id="{00000000-0008-0000-0600-00003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a:extLst>
            <a:ext uri="{FF2B5EF4-FFF2-40B4-BE49-F238E27FC236}">
              <a16:creationId xmlns:a16="http://schemas.microsoft.com/office/drawing/2014/main" id="{00000000-0008-0000-0600-00003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a:extLst>
            <a:ext uri="{FF2B5EF4-FFF2-40B4-BE49-F238E27FC236}">
              <a16:creationId xmlns:a16="http://schemas.microsoft.com/office/drawing/2014/main" id="{00000000-0008-0000-0600-00003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a:extLst>
            <a:ext uri="{FF2B5EF4-FFF2-40B4-BE49-F238E27FC236}">
              <a16:creationId xmlns:a16="http://schemas.microsoft.com/office/drawing/2014/main" id="{00000000-0008-0000-0600-00003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a:extLst>
            <a:ext uri="{FF2B5EF4-FFF2-40B4-BE49-F238E27FC236}">
              <a16:creationId xmlns:a16="http://schemas.microsoft.com/office/drawing/2014/main" id="{00000000-0008-0000-0600-00004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a:extLst>
            <a:ext uri="{FF2B5EF4-FFF2-40B4-BE49-F238E27FC236}">
              <a16:creationId xmlns:a16="http://schemas.microsoft.com/office/drawing/2014/main" id="{00000000-0008-0000-0600-00004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a:extLst>
            <a:ext uri="{FF2B5EF4-FFF2-40B4-BE49-F238E27FC236}">
              <a16:creationId xmlns:a16="http://schemas.microsoft.com/office/drawing/2014/main" id="{00000000-0008-0000-0600-00004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a:extLst>
            <a:ext uri="{FF2B5EF4-FFF2-40B4-BE49-F238E27FC236}">
              <a16:creationId xmlns:a16="http://schemas.microsoft.com/office/drawing/2014/main" id="{00000000-0008-0000-0600-00004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a:extLst>
            <a:ext uri="{FF2B5EF4-FFF2-40B4-BE49-F238E27FC236}">
              <a16:creationId xmlns:a16="http://schemas.microsoft.com/office/drawing/2014/main" id="{00000000-0008-0000-0600-00004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a:extLst>
            <a:ext uri="{FF2B5EF4-FFF2-40B4-BE49-F238E27FC236}">
              <a16:creationId xmlns:a16="http://schemas.microsoft.com/office/drawing/2014/main" id="{00000000-0008-0000-0600-00004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a:extLst>
            <a:ext uri="{FF2B5EF4-FFF2-40B4-BE49-F238E27FC236}">
              <a16:creationId xmlns:a16="http://schemas.microsoft.com/office/drawing/2014/main" id="{00000000-0008-0000-0600-00004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a:extLst>
            <a:ext uri="{FF2B5EF4-FFF2-40B4-BE49-F238E27FC236}">
              <a16:creationId xmlns:a16="http://schemas.microsoft.com/office/drawing/2014/main" id="{00000000-0008-0000-0600-00004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a:extLst>
            <a:ext uri="{FF2B5EF4-FFF2-40B4-BE49-F238E27FC236}">
              <a16:creationId xmlns:a16="http://schemas.microsoft.com/office/drawing/2014/main" id="{00000000-0008-0000-0600-00004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a:extLst>
            <a:ext uri="{FF2B5EF4-FFF2-40B4-BE49-F238E27FC236}">
              <a16:creationId xmlns:a16="http://schemas.microsoft.com/office/drawing/2014/main" id="{00000000-0008-0000-0600-00004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a:extLst>
            <a:ext uri="{FF2B5EF4-FFF2-40B4-BE49-F238E27FC236}">
              <a16:creationId xmlns:a16="http://schemas.microsoft.com/office/drawing/2014/main" id="{00000000-0008-0000-0600-00004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a:extLst>
            <a:ext uri="{FF2B5EF4-FFF2-40B4-BE49-F238E27FC236}">
              <a16:creationId xmlns:a16="http://schemas.microsoft.com/office/drawing/2014/main" id="{00000000-0008-0000-0600-00004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a:extLst>
            <a:ext uri="{FF2B5EF4-FFF2-40B4-BE49-F238E27FC236}">
              <a16:creationId xmlns:a16="http://schemas.microsoft.com/office/drawing/2014/main" id="{00000000-0008-0000-0600-00004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a:extLst>
            <a:ext uri="{FF2B5EF4-FFF2-40B4-BE49-F238E27FC236}">
              <a16:creationId xmlns:a16="http://schemas.microsoft.com/office/drawing/2014/main" id="{00000000-0008-0000-0600-00004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a:extLst>
            <a:ext uri="{FF2B5EF4-FFF2-40B4-BE49-F238E27FC236}">
              <a16:creationId xmlns:a16="http://schemas.microsoft.com/office/drawing/2014/main" id="{00000000-0008-0000-0600-00004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a:extLst>
            <a:ext uri="{FF2B5EF4-FFF2-40B4-BE49-F238E27FC236}">
              <a16:creationId xmlns:a16="http://schemas.microsoft.com/office/drawing/2014/main" id="{00000000-0008-0000-0600-00004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a:extLst>
            <a:ext uri="{FF2B5EF4-FFF2-40B4-BE49-F238E27FC236}">
              <a16:creationId xmlns:a16="http://schemas.microsoft.com/office/drawing/2014/main" id="{00000000-0008-0000-0600-00005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a:extLst>
            <a:ext uri="{FF2B5EF4-FFF2-40B4-BE49-F238E27FC236}">
              <a16:creationId xmlns:a16="http://schemas.microsoft.com/office/drawing/2014/main" id="{00000000-0008-0000-0600-00005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a:extLst>
            <a:ext uri="{FF2B5EF4-FFF2-40B4-BE49-F238E27FC236}">
              <a16:creationId xmlns:a16="http://schemas.microsoft.com/office/drawing/2014/main" id="{00000000-0008-0000-0600-00005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a:extLst>
            <a:ext uri="{FF2B5EF4-FFF2-40B4-BE49-F238E27FC236}">
              <a16:creationId xmlns:a16="http://schemas.microsoft.com/office/drawing/2014/main" id="{00000000-0008-0000-0600-00005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a:extLst>
            <a:ext uri="{FF2B5EF4-FFF2-40B4-BE49-F238E27FC236}">
              <a16:creationId xmlns:a16="http://schemas.microsoft.com/office/drawing/2014/main" id="{00000000-0008-0000-0600-00005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a:extLst>
            <a:ext uri="{FF2B5EF4-FFF2-40B4-BE49-F238E27FC236}">
              <a16:creationId xmlns:a16="http://schemas.microsoft.com/office/drawing/2014/main" id="{00000000-0008-0000-0600-00005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a:extLst>
            <a:ext uri="{FF2B5EF4-FFF2-40B4-BE49-F238E27FC236}">
              <a16:creationId xmlns:a16="http://schemas.microsoft.com/office/drawing/2014/main" id="{00000000-0008-0000-0600-00005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a:extLst>
            <a:ext uri="{FF2B5EF4-FFF2-40B4-BE49-F238E27FC236}">
              <a16:creationId xmlns:a16="http://schemas.microsoft.com/office/drawing/2014/main" id="{00000000-0008-0000-0600-00005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a:extLst>
            <a:ext uri="{FF2B5EF4-FFF2-40B4-BE49-F238E27FC236}">
              <a16:creationId xmlns:a16="http://schemas.microsoft.com/office/drawing/2014/main" id="{00000000-0008-0000-0600-00005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a:extLst>
            <a:ext uri="{FF2B5EF4-FFF2-40B4-BE49-F238E27FC236}">
              <a16:creationId xmlns:a16="http://schemas.microsoft.com/office/drawing/2014/main" id="{00000000-0008-0000-0600-00005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a:extLst>
            <a:ext uri="{FF2B5EF4-FFF2-40B4-BE49-F238E27FC236}">
              <a16:creationId xmlns:a16="http://schemas.microsoft.com/office/drawing/2014/main" id="{00000000-0008-0000-0600-00005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a:extLst>
            <a:ext uri="{FF2B5EF4-FFF2-40B4-BE49-F238E27FC236}">
              <a16:creationId xmlns:a16="http://schemas.microsoft.com/office/drawing/2014/main" id="{00000000-0008-0000-0600-00005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a:extLst>
            <a:ext uri="{FF2B5EF4-FFF2-40B4-BE49-F238E27FC236}">
              <a16:creationId xmlns:a16="http://schemas.microsoft.com/office/drawing/2014/main" id="{00000000-0008-0000-0600-00005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a:extLst>
            <a:ext uri="{FF2B5EF4-FFF2-40B4-BE49-F238E27FC236}">
              <a16:creationId xmlns:a16="http://schemas.microsoft.com/office/drawing/2014/main" id="{00000000-0008-0000-0600-00005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a:extLst>
            <a:ext uri="{FF2B5EF4-FFF2-40B4-BE49-F238E27FC236}">
              <a16:creationId xmlns:a16="http://schemas.microsoft.com/office/drawing/2014/main" id="{00000000-0008-0000-0600-00005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a:extLst>
            <a:ext uri="{FF2B5EF4-FFF2-40B4-BE49-F238E27FC236}">
              <a16:creationId xmlns:a16="http://schemas.microsoft.com/office/drawing/2014/main" id="{00000000-0008-0000-0600-00005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a:extLst>
            <a:ext uri="{FF2B5EF4-FFF2-40B4-BE49-F238E27FC236}">
              <a16:creationId xmlns:a16="http://schemas.microsoft.com/office/drawing/2014/main" id="{00000000-0008-0000-0600-00006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a:extLst>
            <a:ext uri="{FF2B5EF4-FFF2-40B4-BE49-F238E27FC236}">
              <a16:creationId xmlns:a16="http://schemas.microsoft.com/office/drawing/2014/main" id="{00000000-0008-0000-0600-00006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a:extLst>
            <a:ext uri="{FF2B5EF4-FFF2-40B4-BE49-F238E27FC236}">
              <a16:creationId xmlns:a16="http://schemas.microsoft.com/office/drawing/2014/main" id="{00000000-0008-0000-0600-00006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a:extLst>
            <a:ext uri="{FF2B5EF4-FFF2-40B4-BE49-F238E27FC236}">
              <a16:creationId xmlns:a16="http://schemas.microsoft.com/office/drawing/2014/main" id="{00000000-0008-0000-0600-00006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a:extLst>
            <a:ext uri="{FF2B5EF4-FFF2-40B4-BE49-F238E27FC236}">
              <a16:creationId xmlns:a16="http://schemas.microsoft.com/office/drawing/2014/main" id="{00000000-0008-0000-0600-00006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a:extLst>
            <a:ext uri="{FF2B5EF4-FFF2-40B4-BE49-F238E27FC236}">
              <a16:creationId xmlns:a16="http://schemas.microsoft.com/office/drawing/2014/main" id="{00000000-0008-0000-0600-00006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a:extLst>
            <a:ext uri="{FF2B5EF4-FFF2-40B4-BE49-F238E27FC236}">
              <a16:creationId xmlns:a16="http://schemas.microsoft.com/office/drawing/2014/main" id="{00000000-0008-0000-0600-00006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a:extLst>
            <a:ext uri="{FF2B5EF4-FFF2-40B4-BE49-F238E27FC236}">
              <a16:creationId xmlns:a16="http://schemas.microsoft.com/office/drawing/2014/main" id="{00000000-0008-0000-0600-00006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a:extLst>
            <a:ext uri="{FF2B5EF4-FFF2-40B4-BE49-F238E27FC236}">
              <a16:creationId xmlns:a16="http://schemas.microsoft.com/office/drawing/2014/main" id="{00000000-0008-0000-0600-00006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a:extLst>
            <a:ext uri="{FF2B5EF4-FFF2-40B4-BE49-F238E27FC236}">
              <a16:creationId xmlns:a16="http://schemas.microsoft.com/office/drawing/2014/main" id="{00000000-0008-0000-0600-000069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a:extLst>
            <a:ext uri="{FF2B5EF4-FFF2-40B4-BE49-F238E27FC236}">
              <a16:creationId xmlns:a16="http://schemas.microsoft.com/office/drawing/2014/main" id="{00000000-0008-0000-0600-00006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a:extLst>
            <a:ext uri="{FF2B5EF4-FFF2-40B4-BE49-F238E27FC236}">
              <a16:creationId xmlns:a16="http://schemas.microsoft.com/office/drawing/2014/main" id="{00000000-0008-0000-0600-00006B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a:extLst>
            <a:ext uri="{FF2B5EF4-FFF2-40B4-BE49-F238E27FC236}">
              <a16:creationId xmlns:a16="http://schemas.microsoft.com/office/drawing/2014/main" id="{00000000-0008-0000-0600-00006C000000}"/>
            </a:ext>
          </a:extLst>
        </xdr:cNvPr>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a:extLst>
            <a:ext uri="{FF2B5EF4-FFF2-40B4-BE49-F238E27FC236}">
              <a16:creationId xmlns:a16="http://schemas.microsoft.com/office/drawing/2014/main" id="{00000000-0008-0000-0600-00006D000000}"/>
            </a:ext>
          </a:extLst>
        </xdr:cNvPr>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a:extLst>
            <a:ext uri="{FF2B5EF4-FFF2-40B4-BE49-F238E27FC236}">
              <a16:creationId xmlns:a16="http://schemas.microsoft.com/office/drawing/2014/main" id="{00000000-0008-0000-0600-00006E000000}"/>
            </a:ext>
          </a:extLst>
        </xdr:cNvPr>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a:extLst>
            <a:ext uri="{FF2B5EF4-FFF2-40B4-BE49-F238E27FC236}">
              <a16:creationId xmlns:a16="http://schemas.microsoft.com/office/drawing/2014/main" id="{00000000-0008-0000-0600-00006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a:extLst>
            <a:ext uri="{FF2B5EF4-FFF2-40B4-BE49-F238E27FC236}">
              <a16:creationId xmlns:a16="http://schemas.microsoft.com/office/drawing/2014/main" id="{00000000-0008-0000-0600-00007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a:extLst>
            <a:ext uri="{FF2B5EF4-FFF2-40B4-BE49-F238E27FC236}">
              <a16:creationId xmlns:a16="http://schemas.microsoft.com/office/drawing/2014/main" id="{00000000-0008-0000-0600-00007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a:extLst>
            <a:ext uri="{FF2B5EF4-FFF2-40B4-BE49-F238E27FC236}">
              <a16:creationId xmlns:a16="http://schemas.microsoft.com/office/drawing/2014/main" id="{00000000-0008-0000-0600-00007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a:extLst>
            <a:ext uri="{FF2B5EF4-FFF2-40B4-BE49-F238E27FC236}">
              <a16:creationId xmlns:a16="http://schemas.microsoft.com/office/drawing/2014/main" id="{00000000-0008-0000-0600-00007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a:extLst>
            <a:ext uri="{FF2B5EF4-FFF2-40B4-BE49-F238E27FC236}">
              <a16:creationId xmlns:a16="http://schemas.microsoft.com/office/drawing/2014/main" id="{00000000-0008-0000-0600-00007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a:extLst>
            <a:ext uri="{FF2B5EF4-FFF2-40B4-BE49-F238E27FC236}">
              <a16:creationId xmlns:a16="http://schemas.microsoft.com/office/drawing/2014/main" id="{00000000-0008-0000-0600-00007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a:extLst>
            <a:ext uri="{FF2B5EF4-FFF2-40B4-BE49-F238E27FC236}">
              <a16:creationId xmlns:a16="http://schemas.microsoft.com/office/drawing/2014/main" id="{00000000-0008-0000-0600-00007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a:extLst>
            <a:ext uri="{FF2B5EF4-FFF2-40B4-BE49-F238E27FC236}">
              <a16:creationId xmlns:a16="http://schemas.microsoft.com/office/drawing/2014/main" id="{00000000-0008-0000-0600-00007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a:extLst>
            <a:ext uri="{FF2B5EF4-FFF2-40B4-BE49-F238E27FC236}">
              <a16:creationId xmlns:a16="http://schemas.microsoft.com/office/drawing/2014/main" id="{00000000-0008-0000-0600-00007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a:extLst>
            <a:ext uri="{FF2B5EF4-FFF2-40B4-BE49-F238E27FC236}">
              <a16:creationId xmlns:a16="http://schemas.microsoft.com/office/drawing/2014/main" id="{00000000-0008-0000-0600-00007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a:extLst>
            <a:ext uri="{FF2B5EF4-FFF2-40B4-BE49-F238E27FC236}">
              <a16:creationId xmlns:a16="http://schemas.microsoft.com/office/drawing/2014/main" id="{00000000-0008-0000-0600-00007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a:extLst>
            <a:ext uri="{FF2B5EF4-FFF2-40B4-BE49-F238E27FC236}">
              <a16:creationId xmlns:a16="http://schemas.microsoft.com/office/drawing/2014/main" id="{00000000-0008-0000-0600-00007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a:extLst>
            <a:ext uri="{FF2B5EF4-FFF2-40B4-BE49-F238E27FC236}">
              <a16:creationId xmlns:a16="http://schemas.microsoft.com/office/drawing/2014/main" id="{00000000-0008-0000-0600-00007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a:extLst>
            <a:ext uri="{FF2B5EF4-FFF2-40B4-BE49-F238E27FC236}">
              <a16:creationId xmlns:a16="http://schemas.microsoft.com/office/drawing/2014/main" id="{00000000-0008-0000-0600-00007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a:extLst>
            <a:ext uri="{FF2B5EF4-FFF2-40B4-BE49-F238E27FC236}">
              <a16:creationId xmlns:a16="http://schemas.microsoft.com/office/drawing/2014/main" id="{00000000-0008-0000-0600-00007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a:extLst>
            <a:ext uri="{FF2B5EF4-FFF2-40B4-BE49-F238E27FC236}">
              <a16:creationId xmlns:a16="http://schemas.microsoft.com/office/drawing/2014/main" id="{00000000-0008-0000-0600-00007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a:extLst>
            <a:ext uri="{FF2B5EF4-FFF2-40B4-BE49-F238E27FC236}">
              <a16:creationId xmlns:a16="http://schemas.microsoft.com/office/drawing/2014/main" id="{00000000-0008-0000-0600-00008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a:extLst>
            <a:ext uri="{FF2B5EF4-FFF2-40B4-BE49-F238E27FC236}">
              <a16:creationId xmlns:a16="http://schemas.microsoft.com/office/drawing/2014/main" id="{00000000-0008-0000-0600-00008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a:extLst>
            <a:ext uri="{FF2B5EF4-FFF2-40B4-BE49-F238E27FC236}">
              <a16:creationId xmlns:a16="http://schemas.microsoft.com/office/drawing/2014/main" id="{00000000-0008-0000-0600-00008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a:extLst>
            <a:ext uri="{FF2B5EF4-FFF2-40B4-BE49-F238E27FC236}">
              <a16:creationId xmlns:a16="http://schemas.microsoft.com/office/drawing/2014/main" id="{00000000-0008-0000-0600-00008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a:extLst>
            <a:ext uri="{FF2B5EF4-FFF2-40B4-BE49-F238E27FC236}">
              <a16:creationId xmlns:a16="http://schemas.microsoft.com/office/drawing/2014/main" id="{00000000-0008-0000-0600-00008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a:extLst>
            <a:ext uri="{FF2B5EF4-FFF2-40B4-BE49-F238E27FC236}">
              <a16:creationId xmlns:a16="http://schemas.microsoft.com/office/drawing/2014/main" id="{00000000-0008-0000-0600-00008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a:extLst>
            <a:ext uri="{FF2B5EF4-FFF2-40B4-BE49-F238E27FC236}">
              <a16:creationId xmlns:a16="http://schemas.microsoft.com/office/drawing/2014/main" id="{00000000-0008-0000-0600-00008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a:extLst>
            <a:ext uri="{FF2B5EF4-FFF2-40B4-BE49-F238E27FC236}">
              <a16:creationId xmlns:a16="http://schemas.microsoft.com/office/drawing/2014/main" id="{00000000-0008-0000-0600-00008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a:extLst>
            <a:ext uri="{FF2B5EF4-FFF2-40B4-BE49-F238E27FC236}">
              <a16:creationId xmlns:a16="http://schemas.microsoft.com/office/drawing/2014/main" id="{00000000-0008-0000-0600-00008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a:extLst>
            <a:ext uri="{FF2B5EF4-FFF2-40B4-BE49-F238E27FC236}">
              <a16:creationId xmlns:a16="http://schemas.microsoft.com/office/drawing/2014/main" id="{00000000-0008-0000-0600-00008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a:extLst>
            <a:ext uri="{FF2B5EF4-FFF2-40B4-BE49-F238E27FC236}">
              <a16:creationId xmlns:a16="http://schemas.microsoft.com/office/drawing/2014/main" id="{00000000-0008-0000-0600-00008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a:extLst>
            <a:ext uri="{FF2B5EF4-FFF2-40B4-BE49-F238E27FC236}">
              <a16:creationId xmlns:a16="http://schemas.microsoft.com/office/drawing/2014/main" id="{00000000-0008-0000-0600-00008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a:extLst>
            <a:ext uri="{FF2B5EF4-FFF2-40B4-BE49-F238E27FC236}">
              <a16:creationId xmlns:a16="http://schemas.microsoft.com/office/drawing/2014/main" id="{00000000-0008-0000-0600-00008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a:extLst>
            <a:ext uri="{FF2B5EF4-FFF2-40B4-BE49-F238E27FC236}">
              <a16:creationId xmlns:a16="http://schemas.microsoft.com/office/drawing/2014/main" id="{00000000-0008-0000-0600-00008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a:extLst>
            <a:ext uri="{FF2B5EF4-FFF2-40B4-BE49-F238E27FC236}">
              <a16:creationId xmlns:a16="http://schemas.microsoft.com/office/drawing/2014/main" id="{00000000-0008-0000-0600-00008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a:extLst>
            <a:ext uri="{FF2B5EF4-FFF2-40B4-BE49-F238E27FC236}">
              <a16:creationId xmlns:a16="http://schemas.microsoft.com/office/drawing/2014/main" id="{00000000-0008-0000-0600-00008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a:extLst>
            <a:ext uri="{FF2B5EF4-FFF2-40B4-BE49-F238E27FC236}">
              <a16:creationId xmlns:a16="http://schemas.microsoft.com/office/drawing/2014/main" id="{00000000-0008-0000-0600-00009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a:extLst>
            <a:ext uri="{FF2B5EF4-FFF2-40B4-BE49-F238E27FC236}">
              <a16:creationId xmlns:a16="http://schemas.microsoft.com/office/drawing/2014/main" id="{00000000-0008-0000-0600-00009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a:extLst>
            <a:ext uri="{FF2B5EF4-FFF2-40B4-BE49-F238E27FC236}">
              <a16:creationId xmlns:a16="http://schemas.microsoft.com/office/drawing/2014/main" id="{00000000-0008-0000-0600-00009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a:extLst>
            <a:ext uri="{FF2B5EF4-FFF2-40B4-BE49-F238E27FC236}">
              <a16:creationId xmlns:a16="http://schemas.microsoft.com/office/drawing/2014/main" id="{00000000-0008-0000-0600-00009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a:extLst>
            <a:ext uri="{FF2B5EF4-FFF2-40B4-BE49-F238E27FC236}">
              <a16:creationId xmlns:a16="http://schemas.microsoft.com/office/drawing/2014/main" id="{00000000-0008-0000-0600-00009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a:extLst>
            <a:ext uri="{FF2B5EF4-FFF2-40B4-BE49-F238E27FC236}">
              <a16:creationId xmlns:a16="http://schemas.microsoft.com/office/drawing/2014/main" id="{00000000-0008-0000-0600-00009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a:extLst>
            <a:ext uri="{FF2B5EF4-FFF2-40B4-BE49-F238E27FC236}">
              <a16:creationId xmlns:a16="http://schemas.microsoft.com/office/drawing/2014/main" id="{00000000-0008-0000-0600-00009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a:extLst>
            <a:ext uri="{FF2B5EF4-FFF2-40B4-BE49-F238E27FC236}">
              <a16:creationId xmlns:a16="http://schemas.microsoft.com/office/drawing/2014/main" id="{00000000-0008-0000-0600-00009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a:extLst>
            <a:ext uri="{FF2B5EF4-FFF2-40B4-BE49-F238E27FC236}">
              <a16:creationId xmlns:a16="http://schemas.microsoft.com/office/drawing/2014/main" id="{00000000-0008-0000-0600-00009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a:extLst>
            <a:ext uri="{FF2B5EF4-FFF2-40B4-BE49-F238E27FC236}">
              <a16:creationId xmlns:a16="http://schemas.microsoft.com/office/drawing/2014/main" id="{00000000-0008-0000-0600-00009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a:extLst>
            <a:ext uri="{FF2B5EF4-FFF2-40B4-BE49-F238E27FC236}">
              <a16:creationId xmlns:a16="http://schemas.microsoft.com/office/drawing/2014/main" id="{00000000-0008-0000-0600-00009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a:extLst>
            <a:ext uri="{FF2B5EF4-FFF2-40B4-BE49-F238E27FC236}">
              <a16:creationId xmlns:a16="http://schemas.microsoft.com/office/drawing/2014/main" id="{00000000-0008-0000-0600-00009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a:extLst>
            <a:ext uri="{FF2B5EF4-FFF2-40B4-BE49-F238E27FC236}">
              <a16:creationId xmlns:a16="http://schemas.microsoft.com/office/drawing/2014/main" id="{00000000-0008-0000-0600-00009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a:extLst>
            <a:ext uri="{FF2B5EF4-FFF2-40B4-BE49-F238E27FC236}">
              <a16:creationId xmlns:a16="http://schemas.microsoft.com/office/drawing/2014/main" id="{00000000-0008-0000-0600-00009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a:extLst>
            <a:ext uri="{FF2B5EF4-FFF2-40B4-BE49-F238E27FC236}">
              <a16:creationId xmlns:a16="http://schemas.microsoft.com/office/drawing/2014/main" id="{00000000-0008-0000-0600-00009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a:extLst>
            <a:ext uri="{FF2B5EF4-FFF2-40B4-BE49-F238E27FC236}">
              <a16:creationId xmlns:a16="http://schemas.microsoft.com/office/drawing/2014/main" id="{00000000-0008-0000-0600-00009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a:extLst>
            <a:ext uri="{FF2B5EF4-FFF2-40B4-BE49-F238E27FC236}">
              <a16:creationId xmlns:a16="http://schemas.microsoft.com/office/drawing/2014/main" id="{00000000-0008-0000-0600-0000A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a:extLst>
            <a:ext uri="{FF2B5EF4-FFF2-40B4-BE49-F238E27FC236}">
              <a16:creationId xmlns:a16="http://schemas.microsoft.com/office/drawing/2014/main" id="{00000000-0008-0000-0600-0000A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a:extLst>
            <a:ext uri="{FF2B5EF4-FFF2-40B4-BE49-F238E27FC236}">
              <a16:creationId xmlns:a16="http://schemas.microsoft.com/office/drawing/2014/main" id="{00000000-0008-0000-0600-0000A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a:extLst>
            <a:ext uri="{FF2B5EF4-FFF2-40B4-BE49-F238E27FC236}">
              <a16:creationId xmlns:a16="http://schemas.microsoft.com/office/drawing/2014/main" id="{00000000-0008-0000-0600-0000A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a:extLst>
            <a:ext uri="{FF2B5EF4-FFF2-40B4-BE49-F238E27FC236}">
              <a16:creationId xmlns:a16="http://schemas.microsoft.com/office/drawing/2014/main" id="{00000000-0008-0000-0600-0000A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a:extLst>
            <a:ext uri="{FF2B5EF4-FFF2-40B4-BE49-F238E27FC236}">
              <a16:creationId xmlns:a16="http://schemas.microsoft.com/office/drawing/2014/main" id="{00000000-0008-0000-0600-0000A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a:extLst>
            <a:ext uri="{FF2B5EF4-FFF2-40B4-BE49-F238E27FC236}">
              <a16:creationId xmlns:a16="http://schemas.microsoft.com/office/drawing/2014/main" id="{00000000-0008-0000-0600-0000A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a:extLst>
            <a:ext uri="{FF2B5EF4-FFF2-40B4-BE49-F238E27FC236}">
              <a16:creationId xmlns:a16="http://schemas.microsoft.com/office/drawing/2014/main" id="{00000000-0008-0000-0600-0000A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a:extLst>
            <a:ext uri="{FF2B5EF4-FFF2-40B4-BE49-F238E27FC236}">
              <a16:creationId xmlns:a16="http://schemas.microsoft.com/office/drawing/2014/main" id="{00000000-0008-0000-0600-0000A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a:extLst>
            <a:ext uri="{FF2B5EF4-FFF2-40B4-BE49-F238E27FC236}">
              <a16:creationId xmlns:a16="http://schemas.microsoft.com/office/drawing/2014/main" id="{00000000-0008-0000-0600-0000A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a:extLst>
            <a:ext uri="{FF2B5EF4-FFF2-40B4-BE49-F238E27FC236}">
              <a16:creationId xmlns:a16="http://schemas.microsoft.com/office/drawing/2014/main" id="{00000000-0008-0000-0600-0000A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a:extLst>
            <a:ext uri="{FF2B5EF4-FFF2-40B4-BE49-F238E27FC236}">
              <a16:creationId xmlns:a16="http://schemas.microsoft.com/office/drawing/2014/main" id="{00000000-0008-0000-0600-0000A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a:extLst>
            <a:ext uri="{FF2B5EF4-FFF2-40B4-BE49-F238E27FC236}">
              <a16:creationId xmlns:a16="http://schemas.microsoft.com/office/drawing/2014/main" id="{00000000-0008-0000-0600-0000A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a:extLst>
            <a:ext uri="{FF2B5EF4-FFF2-40B4-BE49-F238E27FC236}">
              <a16:creationId xmlns:a16="http://schemas.microsoft.com/office/drawing/2014/main" id="{00000000-0008-0000-0600-0000A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a:extLst>
            <a:ext uri="{FF2B5EF4-FFF2-40B4-BE49-F238E27FC236}">
              <a16:creationId xmlns:a16="http://schemas.microsoft.com/office/drawing/2014/main" id="{00000000-0008-0000-0600-0000A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a:extLst>
            <a:ext uri="{FF2B5EF4-FFF2-40B4-BE49-F238E27FC236}">
              <a16:creationId xmlns:a16="http://schemas.microsoft.com/office/drawing/2014/main" id="{00000000-0008-0000-0600-0000A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a:extLst>
            <a:ext uri="{FF2B5EF4-FFF2-40B4-BE49-F238E27FC236}">
              <a16:creationId xmlns:a16="http://schemas.microsoft.com/office/drawing/2014/main" id="{00000000-0008-0000-0600-0000B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a:extLst>
            <a:ext uri="{FF2B5EF4-FFF2-40B4-BE49-F238E27FC236}">
              <a16:creationId xmlns:a16="http://schemas.microsoft.com/office/drawing/2014/main" id="{00000000-0008-0000-0600-0000B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a:extLst>
            <a:ext uri="{FF2B5EF4-FFF2-40B4-BE49-F238E27FC236}">
              <a16:creationId xmlns:a16="http://schemas.microsoft.com/office/drawing/2014/main" id="{00000000-0008-0000-0600-0000B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a:extLst>
            <a:ext uri="{FF2B5EF4-FFF2-40B4-BE49-F238E27FC236}">
              <a16:creationId xmlns:a16="http://schemas.microsoft.com/office/drawing/2014/main" id="{00000000-0008-0000-0600-0000B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a:extLst>
            <a:ext uri="{FF2B5EF4-FFF2-40B4-BE49-F238E27FC236}">
              <a16:creationId xmlns:a16="http://schemas.microsoft.com/office/drawing/2014/main" id="{00000000-0008-0000-0600-0000B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a:extLst>
            <a:ext uri="{FF2B5EF4-FFF2-40B4-BE49-F238E27FC236}">
              <a16:creationId xmlns:a16="http://schemas.microsoft.com/office/drawing/2014/main" id="{00000000-0008-0000-0600-0000B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a:extLst>
            <a:ext uri="{FF2B5EF4-FFF2-40B4-BE49-F238E27FC236}">
              <a16:creationId xmlns:a16="http://schemas.microsoft.com/office/drawing/2014/main" id="{00000000-0008-0000-0600-0000B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a:extLst>
            <a:ext uri="{FF2B5EF4-FFF2-40B4-BE49-F238E27FC236}">
              <a16:creationId xmlns:a16="http://schemas.microsoft.com/office/drawing/2014/main" id="{00000000-0008-0000-0600-0000B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a:extLst>
            <a:ext uri="{FF2B5EF4-FFF2-40B4-BE49-F238E27FC236}">
              <a16:creationId xmlns:a16="http://schemas.microsoft.com/office/drawing/2014/main" id="{00000000-0008-0000-0600-0000B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a:extLst>
            <a:ext uri="{FF2B5EF4-FFF2-40B4-BE49-F238E27FC236}">
              <a16:creationId xmlns:a16="http://schemas.microsoft.com/office/drawing/2014/main" id="{00000000-0008-0000-0600-0000B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a:extLst>
            <a:ext uri="{FF2B5EF4-FFF2-40B4-BE49-F238E27FC236}">
              <a16:creationId xmlns:a16="http://schemas.microsoft.com/office/drawing/2014/main" id="{00000000-0008-0000-0600-0000B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a:extLst>
            <a:ext uri="{FF2B5EF4-FFF2-40B4-BE49-F238E27FC236}">
              <a16:creationId xmlns:a16="http://schemas.microsoft.com/office/drawing/2014/main" id="{00000000-0008-0000-0600-0000B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a:extLst>
            <a:ext uri="{FF2B5EF4-FFF2-40B4-BE49-F238E27FC236}">
              <a16:creationId xmlns:a16="http://schemas.microsoft.com/office/drawing/2014/main" id="{00000000-0008-0000-0600-0000B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a:extLst>
            <a:ext uri="{FF2B5EF4-FFF2-40B4-BE49-F238E27FC236}">
              <a16:creationId xmlns:a16="http://schemas.microsoft.com/office/drawing/2014/main" id="{00000000-0008-0000-0600-0000B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a:extLst>
            <a:ext uri="{FF2B5EF4-FFF2-40B4-BE49-F238E27FC236}">
              <a16:creationId xmlns:a16="http://schemas.microsoft.com/office/drawing/2014/main" id="{00000000-0008-0000-0600-0000B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a:extLst>
            <a:ext uri="{FF2B5EF4-FFF2-40B4-BE49-F238E27FC236}">
              <a16:creationId xmlns:a16="http://schemas.microsoft.com/office/drawing/2014/main" id="{00000000-0008-0000-0600-0000B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a:extLst>
            <a:ext uri="{FF2B5EF4-FFF2-40B4-BE49-F238E27FC236}">
              <a16:creationId xmlns:a16="http://schemas.microsoft.com/office/drawing/2014/main" id="{00000000-0008-0000-0600-0000C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a:extLst>
            <a:ext uri="{FF2B5EF4-FFF2-40B4-BE49-F238E27FC236}">
              <a16:creationId xmlns:a16="http://schemas.microsoft.com/office/drawing/2014/main" id="{00000000-0008-0000-0600-0000C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a:extLst>
            <a:ext uri="{FF2B5EF4-FFF2-40B4-BE49-F238E27FC236}">
              <a16:creationId xmlns:a16="http://schemas.microsoft.com/office/drawing/2014/main" id="{00000000-0008-0000-0600-0000C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a:extLst>
            <a:ext uri="{FF2B5EF4-FFF2-40B4-BE49-F238E27FC236}">
              <a16:creationId xmlns:a16="http://schemas.microsoft.com/office/drawing/2014/main" id="{00000000-0008-0000-0600-0000C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a:extLst>
            <a:ext uri="{FF2B5EF4-FFF2-40B4-BE49-F238E27FC236}">
              <a16:creationId xmlns:a16="http://schemas.microsoft.com/office/drawing/2014/main" id="{00000000-0008-0000-0600-0000C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a:extLst>
            <a:ext uri="{FF2B5EF4-FFF2-40B4-BE49-F238E27FC236}">
              <a16:creationId xmlns:a16="http://schemas.microsoft.com/office/drawing/2014/main" id="{00000000-0008-0000-0600-0000C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a:extLst>
            <a:ext uri="{FF2B5EF4-FFF2-40B4-BE49-F238E27FC236}">
              <a16:creationId xmlns:a16="http://schemas.microsoft.com/office/drawing/2014/main" id="{00000000-0008-0000-0600-0000C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a:extLst>
            <a:ext uri="{FF2B5EF4-FFF2-40B4-BE49-F238E27FC236}">
              <a16:creationId xmlns:a16="http://schemas.microsoft.com/office/drawing/2014/main" id="{00000000-0008-0000-0600-0000C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a:extLst>
            <a:ext uri="{FF2B5EF4-FFF2-40B4-BE49-F238E27FC236}">
              <a16:creationId xmlns:a16="http://schemas.microsoft.com/office/drawing/2014/main" id="{00000000-0008-0000-0600-0000C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a:extLst>
            <a:ext uri="{FF2B5EF4-FFF2-40B4-BE49-F238E27FC236}">
              <a16:creationId xmlns:a16="http://schemas.microsoft.com/office/drawing/2014/main" id="{00000000-0008-0000-0600-0000C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a:extLst>
            <a:ext uri="{FF2B5EF4-FFF2-40B4-BE49-F238E27FC236}">
              <a16:creationId xmlns:a16="http://schemas.microsoft.com/office/drawing/2014/main" id="{00000000-0008-0000-0600-0000C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a:extLst>
            <a:ext uri="{FF2B5EF4-FFF2-40B4-BE49-F238E27FC236}">
              <a16:creationId xmlns:a16="http://schemas.microsoft.com/office/drawing/2014/main" id="{00000000-0008-0000-0600-0000C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a:extLst>
            <a:ext uri="{FF2B5EF4-FFF2-40B4-BE49-F238E27FC236}">
              <a16:creationId xmlns:a16="http://schemas.microsoft.com/office/drawing/2014/main" id="{00000000-0008-0000-0600-0000C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a:extLst>
            <a:ext uri="{FF2B5EF4-FFF2-40B4-BE49-F238E27FC236}">
              <a16:creationId xmlns:a16="http://schemas.microsoft.com/office/drawing/2014/main" id="{00000000-0008-0000-0600-0000C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a:extLst>
            <a:ext uri="{FF2B5EF4-FFF2-40B4-BE49-F238E27FC236}">
              <a16:creationId xmlns:a16="http://schemas.microsoft.com/office/drawing/2014/main" id="{00000000-0008-0000-0600-0000C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a:extLst>
            <a:ext uri="{FF2B5EF4-FFF2-40B4-BE49-F238E27FC236}">
              <a16:creationId xmlns:a16="http://schemas.microsoft.com/office/drawing/2014/main" id="{00000000-0008-0000-0600-0000C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a:extLst>
            <a:ext uri="{FF2B5EF4-FFF2-40B4-BE49-F238E27FC236}">
              <a16:creationId xmlns:a16="http://schemas.microsoft.com/office/drawing/2014/main" id="{00000000-0008-0000-0600-0000D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a:extLst>
            <a:ext uri="{FF2B5EF4-FFF2-40B4-BE49-F238E27FC236}">
              <a16:creationId xmlns:a16="http://schemas.microsoft.com/office/drawing/2014/main" id="{00000000-0008-0000-0600-0000D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a:extLst>
            <a:ext uri="{FF2B5EF4-FFF2-40B4-BE49-F238E27FC236}">
              <a16:creationId xmlns:a16="http://schemas.microsoft.com/office/drawing/2014/main" id="{00000000-0008-0000-0600-0000D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a:extLst>
            <a:ext uri="{FF2B5EF4-FFF2-40B4-BE49-F238E27FC236}">
              <a16:creationId xmlns:a16="http://schemas.microsoft.com/office/drawing/2014/main" id="{00000000-0008-0000-0600-0000D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a:extLst>
            <a:ext uri="{FF2B5EF4-FFF2-40B4-BE49-F238E27FC236}">
              <a16:creationId xmlns:a16="http://schemas.microsoft.com/office/drawing/2014/main" id="{00000000-0008-0000-0600-0000D4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a:extLst>
            <a:ext uri="{FF2B5EF4-FFF2-40B4-BE49-F238E27FC236}">
              <a16:creationId xmlns:a16="http://schemas.microsoft.com/office/drawing/2014/main" id="{00000000-0008-0000-0600-0000D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a:extLst>
            <a:ext uri="{FF2B5EF4-FFF2-40B4-BE49-F238E27FC236}">
              <a16:creationId xmlns:a16="http://schemas.microsoft.com/office/drawing/2014/main" id="{00000000-0008-0000-0600-0000D6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a:extLst>
            <a:ext uri="{FF2B5EF4-FFF2-40B4-BE49-F238E27FC236}">
              <a16:creationId xmlns:a16="http://schemas.microsoft.com/office/drawing/2014/main" id="{00000000-0008-0000-0600-0000D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a:extLst>
            <a:ext uri="{FF2B5EF4-FFF2-40B4-BE49-F238E27FC236}">
              <a16:creationId xmlns:a16="http://schemas.microsoft.com/office/drawing/2014/main" id="{00000000-0008-0000-0600-0000D8000000}"/>
            </a:ext>
          </a:extLst>
        </xdr:cNvPr>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a:extLst>
            <a:ext uri="{FF2B5EF4-FFF2-40B4-BE49-F238E27FC236}">
              <a16:creationId xmlns:a16="http://schemas.microsoft.com/office/drawing/2014/main" id="{00000000-0008-0000-0600-0000D9000000}"/>
            </a:ext>
          </a:extLst>
        </xdr:cNvPr>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a:extLst>
            <a:ext uri="{FF2B5EF4-FFF2-40B4-BE49-F238E27FC236}">
              <a16:creationId xmlns:a16="http://schemas.microsoft.com/office/drawing/2014/main" id="{00000000-0008-0000-0600-0000D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a:extLst>
            <a:ext uri="{FF2B5EF4-FFF2-40B4-BE49-F238E27FC236}">
              <a16:creationId xmlns:a16="http://schemas.microsoft.com/office/drawing/2014/main" id="{00000000-0008-0000-0600-0000D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a:extLst>
            <a:ext uri="{FF2B5EF4-FFF2-40B4-BE49-F238E27FC236}">
              <a16:creationId xmlns:a16="http://schemas.microsoft.com/office/drawing/2014/main" id="{00000000-0008-0000-0600-0000D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a:extLst>
            <a:ext uri="{FF2B5EF4-FFF2-40B4-BE49-F238E27FC236}">
              <a16:creationId xmlns:a16="http://schemas.microsoft.com/office/drawing/2014/main" id="{00000000-0008-0000-0600-0000D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a:extLst>
            <a:ext uri="{FF2B5EF4-FFF2-40B4-BE49-F238E27FC236}">
              <a16:creationId xmlns:a16="http://schemas.microsoft.com/office/drawing/2014/main" id="{00000000-0008-0000-0600-0000D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a:extLst>
            <a:ext uri="{FF2B5EF4-FFF2-40B4-BE49-F238E27FC236}">
              <a16:creationId xmlns:a16="http://schemas.microsoft.com/office/drawing/2014/main" id="{00000000-0008-0000-0600-0000D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a:extLst>
            <a:ext uri="{FF2B5EF4-FFF2-40B4-BE49-F238E27FC236}">
              <a16:creationId xmlns:a16="http://schemas.microsoft.com/office/drawing/2014/main" id="{00000000-0008-0000-0600-0000E0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a:extLst>
            <a:ext uri="{FF2B5EF4-FFF2-40B4-BE49-F238E27FC236}">
              <a16:creationId xmlns:a16="http://schemas.microsoft.com/office/drawing/2014/main" id="{00000000-0008-0000-0600-0000E1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a:extLst>
            <a:ext uri="{FF2B5EF4-FFF2-40B4-BE49-F238E27FC236}">
              <a16:creationId xmlns:a16="http://schemas.microsoft.com/office/drawing/2014/main" id="{00000000-0008-0000-0600-0000E2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a:extLst>
            <a:ext uri="{FF2B5EF4-FFF2-40B4-BE49-F238E27FC236}">
              <a16:creationId xmlns:a16="http://schemas.microsoft.com/office/drawing/2014/main" id="{00000000-0008-0000-0600-0000E3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a:extLst>
            <a:ext uri="{FF2B5EF4-FFF2-40B4-BE49-F238E27FC236}">
              <a16:creationId xmlns:a16="http://schemas.microsoft.com/office/drawing/2014/main" id="{00000000-0008-0000-0600-0000E4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a:extLst>
            <a:ext uri="{FF2B5EF4-FFF2-40B4-BE49-F238E27FC236}">
              <a16:creationId xmlns:a16="http://schemas.microsoft.com/office/drawing/2014/main" id="{00000000-0008-0000-0600-0000E5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a:extLst>
            <a:ext uri="{FF2B5EF4-FFF2-40B4-BE49-F238E27FC236}">
              <a16:creationId xmlns:a16="http://schemas.microsoft.com/office/drawing/2014/main" id="{00000000-0008-0000-0600-0000E6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a:extLst>
            <a:ext uri="{FF2B5EF4-FFF2-40B4-BE49-F238E27FC236}">
              <a16:creationId xmlns:a16="http://schemas.microsoft.com/office/drawing/2014/main" id="{00000000-0008-0000-0600-0000E7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a:extLst>
            <a:ext uri="{FF2B5EF4-FFF2-40B4-BE49-F238E27FC236}">
              <a16:creationId xmlns:a16="http://schemas.microsoft.com/office/drawing/2014/main" id="{00000000-0008-0000-0600-0000E8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a:extLst>
            <a:ext uri="{FF2B5EF4-FFF2-40B4-BE49-F238E27FC236}">
              <a16:creationId xmlns:a16="http://schemas.microsoft.com/office/drawing/2014/main" id="{00000000-0008-0000-0600-0000E9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a:extLst>
            <a:ext uri="{FF2B5EF4-FFF2-40B4-BE49-F238E27FC236}">
              <a16:creationId xmlns:a16="http://schemas.microsoft.com/office/drawing/2014/main" id="{00000000-0008-0000-0600-0000E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a:extLst>
            <a:ext uri="{FF2B5EF4-FFF2-40B4-BE49-F238E27FC236}">
              <a16:creationId xmlns:a16="http://schemas.microsoft.com/office/drawing/2014/main" id="{00000000-0008-0000-0600-0000E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a:extLst>
            <a:ext uri="{FF2B5EF4-FFF2-40B4-BE49-F238E27FC236}">
              <a16:creationId xmlns:a16="http://schemas.microsoft.com/office/drawing/2014/main" id="{00000000-0008-0000-0600-0000E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a:extLst>
            <a:ext uri="{FF2B5EF4-FFF2-40B4-BE49-F238E27FC236}">
              <a16:creationId xmlns:a16="http://schemas.microsoft.com/office/drawing/2014/main" id="{00000000-0008-0000-0600-0000E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a:extLst>
            <a:ext uri="{FF2B5EF4-FFF2-40B4-BE49-F238E27FC236}">
              <a16:creationId xmlns:a16="http://schemas.microsoft.com/office/drawing/2014/main" id="{00000000-0008-0000-0600-0000E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a:extLst>
            <a:ext uri="{FF2B5EF4-FFF2-40B4-BE49-F238E27FC236}">
              <a16:creationId xmlns:a16="http://schemas.microsoft.com/office/drawing/2014/main" id="{00000000-0008-0000-0600-0000E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a:extLst>
            <a:ext uri="{FF2B5EF4-FFF2-40B4-BE49-F238E27FC236}">
              <a16:creationId xmlns:a16="http://schemas.microsoft.com/office/drawing/2014/main" id="{00000000-0008-0000-0600-0000F0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a:extLst>
            <a:ext uri="{FF2B5EF4-FFF2-40B4-BE49-F238E27FC236}">
              <a16:creationId xmlns:a16="http://schemas.microsoft.com/office/drawing/2014/main" id="{00000000-0008-0000-0600-0000F1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a:extLst>
            <a:ext uri="{FF2B5EF4-FFF2-40B4-BE49-F238E27FC236}">
              <a16:creationId xmlns:a16="http://schemas.microsoft.com/office/drawing/2014/main" id="{00000000-0008-0000-0600-0000F2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a:extLst>
            <a:ext uri="{FF2B5EF4-FFF2-40B4-BE49-F238E27FC236}">
              <a16:creationId xmlns:a16="http://schemas.microsoft.com/office/drawing/2014/main" id="{00000000-0008-0000-0600-0000F3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a:extLst>
            <a:ext uri="{FF2B5EF4-FFF2-40B4-BE49-F238E27FC236}">
              <a16:creationId xmlns:a16="http://schemas.microsoft.com/office/drawing/2014/main" id="{00000000-0008-0000-0600-0000F4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a:extLst>
            <a:ext uri="{FF2B5EF4-FFF2-40B4-BE49-F238E27FC236}">
              <a16:creationId xmlns:a16="http://schemas.microsoft.com/office/drawing/2014/main" id="{00000000-0008-0000-0600-0000F5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a:extLst>
            <a:ext uri="{FF2B5EF4-FFF2-40B4-BE49-F238E27FC236}">
              <a16:creationId xmlns:a16="http://schemas.microsoft.com/office/drawing/2014/main" id="{00000000-0008-0000-0600-0000F6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a:extLst>
            <a:ext uri="{FF2B5EF4-FFF2-40B4-BE49-F238E27FC236}">
              <a16:creationId xmlns:a16="http://schemas.microsoft.com/office/drawing/2014/main" id="{00000000-0008-0000-0600-0000F7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a:extLst>
            <a:ext uri="{FF2B5EF4-FFF2-40B4-BE49-F238E27FC236}">
              <a16:creationId xmlns:a16="http://schemas.microsoft.com/office/drawing/2014/main" id="{00000000-0008-0000-0600-0000F8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a:extLst>
            <a:ext uri="{FF2B5EF4-FFF2-40B4-BE49-F238E27FC236}">
              <a16:creationId xmlns:a16="http://schemas.microsoft.com/office/drawing/2014/main" id="{00000000-0008-0000-0600-0000F9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a:extLst>
            <a:ext uri="{FF2B5EF4-FFF2-40B4-BE49-F238E27FC236}">
              <a16:creationId xmlns:a16="http://schemas.microsoft.com/office/drawing/2014/main" id="{00000000-0008-0000-0600-0000F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a:extLst>
            <a:ext uri="{FF2B5EF4-FFF2-40B4-BE49-F238E27FC236}">
              <a16:creationId xmlns:a16="http://schemas.microsoft.com/office/drawing/2014/main" id="{00000000-0008-0000-0600-0000F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a:extLst>
            <a:ext uri="{FF2B5EF4-FFF2-40B4-BE49-F238E27FC236}">
              <a16:creationId xmlns:a16="http://schemas.microsoft.com/office/drawing/2014/main" id="{00000000-0008-0000-0600-0000F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a:extLst>
            <a:ext uri="{FF2B5EF4-FFF2-40B4-BE49-F238E27FC236}">
              <a16:creationId xmlns:a16="http://schemas.microsoft.com/office/drawing/2014/main" id="{00000000-0008-0000-0600-0000F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a:extLst>
            <a:ext uri="{FF2B5EF4-FFF2-40B4-BE49-F238E27FC236}">
              <a16:creationId xmlns:a16="http://schemas.microsoft.com/office/drawing/2014/main" id="{00000000-0008-0000-0600-0000F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a:extLst>
            <a:ext uri="{FF2B5EF4-FFF2-40B4-BE49-F238E27FC236}">
              <a16:creationId xmlns:a16="http://schemas.microsoft.com/office/drawing/2014/main" id="{00000000-0008-0000-0600-0000F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a:extLst>
            <a:ext uri="{FF2B5EF4-FFF2-40B4-BE49-F238E27FC236}">
              <a16:creationId xmlns:a16="http://schemas.microsoft.com/office/drawing/2014/main" id="{00000000-0008-0000-0600-00000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a:extLst>
            <a:ext uri="{FF2B5EF4-FFF2-40B4-BE49-F238E27FC236}">
              <a16:creationId xmlns:a16="http://schemas.microsoft.com/office/drawing/2014/main" id="{00000000-0008-0000-0600-00000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a:extLst>
            <a:ext uri="{FF2B5EF4-FFF2-40B4-BE49-F238E27FC236}">
              <a16:creationId xmlns:a16="http://schemas.microsoft.com/office/drawing/2014/main" id="{00000000-0008-0000-0600-00000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a:extLst>
            <a:ext uri="{FF2B5EF4-FFF2-40B4-BE49-F238E27FC236}">
              <a16:creationId xmlns:a16="http://schemas.microsoft.com/office/drawing/2014/main" id="{00000000-0008-0000-0600-00000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a:extLst>
            <a:ext uri="{FF2B5EF4-FFF2-40B4-BE49-F238E27FC236}">
              <a16:creationId xmlns:a16="http://schemas.microsoft.com/office/drawing/2014/main" id="{00000000-0008-0000-0600-00000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a:extLst>
            <a:ext uri="{FF2B5EF4-FFF2-40B4-BE49-F238E27FC236}">
              <a16:creationId xmlns:a16="http://schemas.microsoft.com/office/drawing/2014/main" id="{00000000-0008-0000-0600-00000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a:extLst>
            <a:ext uri="{FF2B5EF4-FFF2-40B4-BE49-F238E27FC236}">
              <a16:creationId xmlns:a16="http://schemas.microsoft.com/office/drawing/2014/main" id="{00000000-0008-0000-0600-00000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a:extLst>
            <a:ext uri="{FF2B5EF4-FFF2-40B4-BE49-F238E27FC236}">
              <a16:creationId xmlns:a16="http://schemas.microsoft.com/office/drawing/2014/main" id="{00000000-0008-0000-0600-00000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a:extLst>
            <a:ext uri="{FF2B5EF4-FFF2-40B4-BE49-F238E27FC236}">
              <a16:creationId xmlns:a16="http://schemas.microsoft.com/office/drawing/2014/main" id="{00000000-0008-0000-0600-00000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a:extLst>
            <a:ext uri="{FF2B5EF4-FFF2-40B4-BE49-F238E27FC236}">
              <a16:creationId xmlns:a16="http://schemas.microsoft.com/office/drawing/2014/main" id="{00000000-0008-0000-0600-00000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a:extLst>
            <a:ext uri="{FF2B5EF4-FFF2-40B4-BE49-F238E27FC236}">
              <a16:creationId xmlns:a16="http://schemas.microsoft.com/office/drawing/2014/main" id="{00000000-0008-0000-0600-00000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a:extLst>
            <a:ext uri="{FF2B5EF4-FFF2-40B4-BE49-F238E27FC236}">
              <a16:creationId xmlns:a16="http://schemas.microsoft.com/office/drawing/2014/main" id="{00000000-0008-0000-0600-00000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a:extLst>
            <a:ext uri="{FF2B5EF4-FFF2-40B4-BE49-F238E27FC236}">
              <a16:creationId xmlns:a16="http://schemas.microsoft.com/office/drawing/2014/main" id="{00000000-0008-0000-0600-00000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a:extLst>
            <a:ext uri="{FF2B5EF4-FFF2-40B4-BE49-F238E27FC236}">
              <a16:creationId xmlns:a16="http://schemas.microsoft.com/office/drawing/2014/main" id="{00000000-0008-0000-0600-00000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a:extLst>
            <a:ext uri="{FF2B5EF4-FFF2-40B4-BE49-F238E27FC236}">
              <a16:creationId xmlns:a16="http://schemas.microsoft.com/office/drawing/2014/main" id="{00000000-0008-0000-0600-00000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a:extLst>
            <a:ext uri="{FF2B5EF4-FFF2-40B4-BE49-F238E27FC236}">
              <a16:creationId xmlns:a16="http://schemas.microsoft.com/office/drawing/2014/main" id="{00000000-0008-0000-0600-00000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a:extLst>
            <a:ext uri="{FF2B5EF4-FFF2-40B4-BE49-F238E27FC236}">
              <a16:creationId xmlns:a16="http://schemas.microsoft.com/office/drawing/2014/main" id="{00000000-0008-0000-0600-00001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a:extLst>
            <a:ext uri="{FF2B5EF4-FFF2-40B4-BE49-F238E27FC236}">
              <a16:creationId xmlns:a16="http://schemas.microsoft.com/office/drawing/2014/main" id="{00000000-0008-0000-0600-00001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a:extLst>
            <a:ext uri="{FF2B5EF4-FFF2-40B4-BE49-F238E27FC236}">
              <a16:creationId xmlns:a16="http://schemas.microsoft.com/office/drawing/2014/main" id="{00000000-0008-0000-0600-00001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a:extLst>
            <a:ext uri="{FF2B5EF4-FFF2-40B4-BE49-F238E27FC236}">
              <a16:creationId xmlns:a16="http://schemas.microsoft.com/office/drawing/2014/main" id="{00000000-0008-0000-0600-00001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a:extLst>
            <a:ext uri="{FF2B5EF4-FFF2-40B4-BE49-F238E27FC236}">
              <a16:creationId xmlns:a16="http://schemas.microsoft.com/office/drawing/2014/main" id="{00000000-0008-0000-0600-00001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a:extLst>
            <a:ext uri="{FF2B5EF4-FFF2-40B4-BE49-F238E27FC236}">
              <a16:creationId xmlns:a16="http://schemas.microsoft.com/office/drawing/2014/main" id="{00000000-0008-0000-0600-00001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a:extLst>
            <a:ext uri="{FF2B5EF4-FFF2-40B4-BE49-F238E27FC236}">
              <a16:creationId xmlns:a16="http://schemas.microsoft.com/office/drawing/2014/main" id="{00000000-0008-0000-0600-00001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a:extLst>
            <a:ext uri="{FF2B5EF4-FFF2-40B4-BE49-F238E27FC236}">
              <a16:creationId xmlns:a16="http://schemas.microsoft.com/office/drawing/2014/main" id="{00000000-0008-0000-0600-00001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a:extLst>
            <a:ext uri="{FF2B5EF4-FFF2-40B4-BE49-F238E27FC236}">
              <a16:creationId xmlns:a16="http://schemas.microsoft.com/office/drawing/2014/main" id="{00000000-0008-0000-0600-00001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a:extLst>
            <a:ext uri="{FF2B5EF4-FFF2-40B4-BE49-F238E27FC236}">
              <a16:creationId xmlns:a16="http://schemas.microsoft.com/office/drawing/2014/main" id="{00000000-0008-0000-0600-00001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a:extLst>
            <a:ext uri="{FF2B5EF4-FFF2-40B4-BE49-F238E27FC236}">
              <a16:creationId xmlns:a16="http://schemas.microsoft.com/office/drawing/2014/main" id="{00000000-0008-0000-0600-00001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a:extLst>
            <a:ext uri="{FF2B5EF4-FFF2-40B4-BE49-F238E27FC236}">
              <a16:creationId xmlns:a16="http://schemas.microsoft.com/office/drawing/2014/main" id="{00000000-0008-0000-0600-00001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a:extLst>
            <a:ext uri="{FF2B5EF4-FFF2-40B4-BE49-F238E27FC236}">
              <a16:creationId xmlns:a16="http://schemas.microsoft.com/office/drawing/2014/main" id="{00000000-0008-0000-0600-00001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a:extLst>
            <a:ext uri="{FF2B5EF4-FFF2-40B4-BE49-F238E27FC236}">
              <a16:creationId xmlns:a16="http://schemas.microsoft.com/office/drawing/2014/main" id="{00000000-0008-0000-0600-00001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a:extLst>
            <a:ext uri="{FF2B5EF4-FFF2-40B4-BE49-F238E27FC236}">
              <a16:creationId xmlns:a16="http://schemas.microsoft.com/office/drawing/2014/main" id="{00000000-0008-0000-0600-00001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a:extLst>
            <a:ext uri="{FF2B5EF4-FFF2-40B4-BE49-F238E27FC236}">
              <a16:creationId xmlns:a16="http://schemas.microsoft.com/office/drawing/2014/main" id="{00000000-0008-0000-0600-00001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a:extLst>
            <a:ext uri="{FF2B5EF4-FFF2-40B4-BE49-F238E27FC236}">
              <a16:creationId xmlns:a16="http://schemas.microsoft.com/office/drawing/2014/main" id="{00000000-0008-0000-0600-00002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a:extLst>
            <a:ext uri="{FF2B5EF4-FFF2-40B4-BE49-F238E27FC236}">
              <a16:creationId xmlns:a16="http://schemas.microsoft.com/office/drawing/2014/main" id="{00000000-0008-0000-0600-00002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a:extLst>
            <a:ext uri="{FF2B5EF4-FFF2-40B4-BE49-F238E27FC236}">
              <a16:creationId xmlns:a16="http://schemas.microsoft.com/office/drawing/2014/main" id="{00000000-0008-0000-0600-00002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a:extLst>
            <a:ext uri="{FF2B5EF4-FFF2-40B4-BE49-F238E27FC236}">
              <a16:creationId xmlns:a16="http://schemas.microsoft.com/office/drawing/2014/main" id="{00000000-0008-0000-0600-00002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a:extLst>
            <a:ext uri="{FF2B5EF4-FFF2-40B4-BE49-F238E27FC236}">
              <a16:creationId xmlns:a16="http://schemas.microsoft.com/office/drawing/2014/main" id="{00000000-0008-0000-0600-00002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a:extLst>
            <a:ext uri="{FF2B5EF4-FFF2-40B4-BE49-F238E27FC236}">
              <a16:creationId xmlns:a16="http://schemas.microsoft.com/office/drawing/2014/main" id="{00000000-0008-0000-0600-00002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a:extLst>
            <a:ext uri="{FF2B5EF4-FFF2-40B4-BE49-F238E27FC236}">
              <a16:creationId xmlns:a16="http://schemas.microsoft.com/office/drawing/2014/main" id="{00000000-0008-0000-0600-00002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a:extLst>
            <a:ext uri="{FF2B5EF4-FFF2-40B4-BE49-F238E27FC236}">
              <a16:creationId xmlns:a16="http://schemas.microsoft.com/office/drawing/2014/main" id="{00000000-0008-0000-0600-00002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a:extLst>
            <a:ext uri="{FF2B5EF4-FFF2-40B4-BE49-F238E27FC236}">
              <a16:creationId xmlns:a16="http://schemas.microsoft.com/office/drawing/2014/main" id="{00000000-0008-0000-0600-00002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a:extLst>
            <a:ext uri="{FF2B5EF4-FFF2-40B4-BE49-F238E27FC236}">
              <a16:creationId xmlns:a16="http://schemas.microsoft.com/office/drawing/2014/main" id="{00000000-0008-0000-0600-00002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a:extLst>
            <a:ext uri="{FF2B5EF4-FFF2-40B4-BE49-F238E27FC236}">
              <a16:creationId xmlns:a16="http://schemas.microsoft.com/office/drawing/2014/main" id="{00000000-0008-0000-0600-00002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a:extLst>
            <a:ext uri="{FF2B5EF4-FFF2-40B4-BE49-F238E27FC236}">
              <a16:creationId xmlns:a16="http://schemas.microsoft.com/office/drawing/2014/main" id="{00000000-0008-0000-0600-00002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a:extLst>
            <a:ext uri="{FF2B5EF4-FFF2-40B4-BE49-F238E27FC236}">
              <a16:creationId xmlns:a16="http://schemas.microsoft.com/office/drawing/2014/main" id="{00000000-0008-0000-0600-00002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a:extLst>
            <a:ext uri="{FF2B5EF4-FFF2-40B4-BE49-F238E27FC236}">
              <a16:creationId xmlns:a16="http://schemas.microsoft.com/office/drawing/2014/main" id="{00000000-0008-0000-0600-00002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a:extLst>
            <a:ext uri="{FF2B5EF4-FFF2-40B4-BE49-F238E27FC236}">
              <a16:creationId xmlns:a16="http://schemas.microsoft.com/office/drawing/2014/main" id="{00000000-0008-0000-0600-00002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a:extLst>
            <a:ext uri="{FF2B5EF4-FFF2-40B4-BE49-F238E27FC236}">
              <a16:creationId xmlns:a16="http://schemas.microsoft.com/office/drawing/2014/main" id="{00000000-0008-0000-0600-00002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a:extLst>
            <a:ext uri="{FF2B5EF4-FFF2-40B4-BE49-F238E27FC236}">
              <a16:creationId xmlns:a16="http://schemas.microsoft.com/office/drawing/2014/main" id="{00000000-0008-0000-0600-00003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a:extLst>
            <a:ext uri="{FF2B5EF4-FFF2-40B4-BE49-F238E27FC236}">
              <a16:creationId xmlns:a16="http://schemas.microsoft.com/office/drawing/2014/main" id="{00000000-0008-0000-0600-00003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a:extLst>
            <a:ext uri="{FF2B5EF4-FFF2-40B4-BE49-F238E27FC236}">
              <a16:creationId xmlns:a16="http://schemas.microsoft.com/office/drawing/2014/main" id="{00000000-0008-0000-0600-00003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a:extLst>
            <a:ext uri="{FF2B5EF4-FFF2-40B4-BE49-F238E27FC236}">
              <a16:creationId xmlns:a16="http://schemas.microsoft.com/office/drawing/2014/main" id="{00000000-0008-0000-0600-00003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a:extLst>
            <a:ext uri="{FF2B5EF4-FFF2-40B4-BE49-F238E27FC236}">
              <a16:creationId xmlns:a16="http://schemas.microsoft.com/office/drawing/2014/main" id="{00000000-0008-0000-0600-00003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a:extLst>
            <a:ext uri="{FF2B5EF4-FFF2-40B4-BE49-F238E27FC236}">
              <a16:creationId xmlns:a16="http://schemas.microsoft.com/office/drawing/2014/main" id="{00000000-0008-0000-0600-00003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a:extLst>
            <a:ext uri="{FF2B5EF4-FFF2-40B4-BE49-F238E27FC236}">
              <a16:creationId xmlns:a16="http://schemas.microsoft.com/office/drawing/2014/main" id="{00000000-0008-0000-0600-00003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a:extLst>
            <a:ext uri="{FF2B5EF4-FFF2-40B4-BE49-F238E27FC236}">
              <a16:creationId xmlns:a16="http://schemas.microsoft.com/office/drawing/2014/main" id="{00000000-0008-0000-0600-00003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a:extLst>
            <a:ext uri="{FF2B5EF4-FFF2-40B4-BE49-F238E27FC236}">
              <a16:creationId xmlns:a16="http://schemas.microsoft.com/office/drawing/2014/main" id="{00000000-0008-0000-0600-00003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a:extLst>
            <a:ext uri="{FF2B5EF4-FFF2-40B4-BE49-F238E27FC236}">
              <a16:creationId xmlns:a16="http://schemas.microsoft.com/office/drawing/2014/main" id="{00000000-0008-0000-0600-00003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a:extLst>
            <a:ext uri="{FF2B5EF4-FFF2-40B4-BE49-F238E27FC236}">
              <a16:creationId xmlns:a16="http://schemas.microsoft.com/office/drawing/2014/main" id="{00000000-0008-0000-0600-00003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a:extLst>
            <a:ext uri="{FF2B5EF4-FFF2-40B4-BE49-F238E27FC236}">
              <a16:creationId xmlns:a16="http://schemas.microsoft.com/office/drawing/2014/main" id="{00000000-0008-0000-0600-00003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a:extLst>
            <a:ext uri="{FF2B5EF4-FFF2-40B4-BE49-F238E27FC236}">
              <a16:creationId xmlns:a16="http://schemas.microsoft.com/office/drawing/2014/main" id="{00000000-0008-0000-0600-00003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a:extLst>
            <a:ext uri="{FF2B5EF4-FFF2-40B4-BE49-F238E27FC236}">
              <a16:creationId xmlns:a16="http://schemas.microsoft.com/office/drawing/2014/main" id="{00000000-0008-0000-0600-00003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a:extLst>
            <a:ext uri="{FF2B5EF4-FFF2-40B4-BE49-F238E27FC236}">
              <a16:creationId xmlns:a16="http://schemas.microsoft.com/office/drawing/2014/main" id="{00000000-0008-0000-0600-00003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a:extLst>
            <a:ext uri="{FF2B5EF4-FFF2-40B4-BE49-F238E27FC236}">
              <a16:creationId xmlns:a16="http://schemas.microsoft.com/office/drawing/2014/main" id="{00000000-0008-0000-0600-00003F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a:extLst>
            <a:ext uri="{FF2B5EF4-FFF2-40B4-BE49-F238E27FC236}">
              <a16:creationId xmlns:a16="http://schemas.microsoft.com/office/drawing/2014/main" id="{00000000-0008-0000-0600-00004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a:extLst>
            <a:ext uri="{FF2B5EF4-FFF2-40B4-BE49-F238E27FC236}">
              <a16:creationId xmlns:a16="http://schemas.microsoft.com/office/drawing/2014/main" id="{00000000-0008-0000-0600-000041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a:extLst>
            <a:ext uri="{FF2B5EF4-FFF2-40B4-BE49-F238E27FC236}">
              <a16:creationId xmlns:a16="http://schemas.microsoft.com/office/drawing/2014/main" id="{00000000-0008-0000-0600-00004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a:extLst>
            <a:ext uri="{FF2B5EF4-FFF2-40B4-BE49-F238E27FC236}">
              <a16:creationId xmlns:a16="http://schemas.microsoft.com/office/drawing/2014/main" id="{00000000-0008-0000-0600-000043010000}"/>
            </a:ext>
          </a:extLst>
        </xdr:cNvPr>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a:extLst>
            <a:ext uri="{FF2B5EF4-FFF2-40B4-BE49-F238E27FC236}">
              <a16:creationId xmlns:a16="http://schemas.microsoft.com/office/drawing/2014/main" id="{00000000-0008-0000-0600-000044010000}"/>
            </a:ext>
          </a:extLst>
        </xdr:cNvPr>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a:extLst>
            <a:ext uri="{FF2B5EF4-FFF2-40B4-BE49-F238E27FC236}">
              <a16:creationId xmlns:a16="http://schemas.microsoft.com/office/drawing/2014/main" id="{00000000-0008-0000-0600-000045010000}"/>
            </a:ext>
          </a:extLst>
        </xdr:cNvPr>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a:extLst>
            <a:ext uri="{FF2B5EF4-FFF2-40B4-BE49-F238E27FC236}">
              <a16:creationId xmlns:a16="http://schemas.microsoft.com/office/drawing/2014/main" id="{00000000-0008-0000-0600-000046010000}"/>
            </a:ext>
          </a:extLst>
        </xdr:cNvPr>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a:extLst>
            <a:ext uri="{FF2B5EF4-FFF2-40B4-BE49-F238E27FC236}">
              <a16:creationId xmlns:a16="http://schemas.microsoft.com/office/drawing/2014/main" id="{00000000-0008-0000-0600-000047010000}"/>
            </a:ext>
          </a:extLst>
        </xdr:cNvPr>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a:extLst>
            <a:ext uri="{FF2B5EF4-FFF2-40B4-BE49-F238E27FC236}">
              <a16:creationId xmlns:a16="http://schemas.microsoft.com/office/drawing/2014/main" id="{00000000-0008-0000-0600-000048010000}"/>
            </a:ext>
          </a:extLst>
        </xdr:cNvPr>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a:extLst>
            <a:ext uri="{FF2B5EF4-FFF2-40B4-BE49-F238E27FC236}">
              <a16:creationId xmlns:a16="http://schemas.microsoft.com/office/drawing/2014/main" id="{00000000-0008-0000-0600-000049010000}"/>
            </a:ext>
          </a:extLst>
        </xdr:cNvPr>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a:extLst>
            <a:ext uri="{FF2B5EF4-FFF2-40B4-BE49-F238E27FC236}">
              <a16:creationId xmlns:a16="http://schemas.microsoft.com/office/drawing/2014/main" id="{00000000-0008-0000-0600-00004A010000}"/>
            </a:ext>
          </a:extLst>
        </xdr:cNvPr>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a:extLst>
            <a:ext uri="{FF2B5EF4-FFF2-40B4-BE49-F238E27FC236}">
              <a16:creationId xmlns:a16="http://schemas.microsoft.com/office/drawing/2014/main" id="{00000000-0008-0000-0600-00004B010000}"/>
            </a:ext>
          </a:extLst>
        </xdr:cNvPr>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a:extLst>
            <a:ext uri="{FF2B5EF4-FFF2-40B4-BE49-F238E27FC236}">
              <a16:creationId xmlns:a16="http://schemas.microsoft.com/office/drawing/2014/main" id="{00000000-0008-0000-0600-00004C010000}"/>
            </a:ext>
          </a:extLst>
        </xdr:cNvPr>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a:extLst>
            <a:ext uri="{FF2B5EF4-FFF2-40B4-BE49-F238E27FC236}">
              <a16:creationId xmlns:a16="http://schemas.microsoft.com/office/drawing/2014/main" id="{00000000-0008-0000-0600-00004D010000}"/>
            </a:ext>
          </a:extLst>
        </xdr:cNvPr>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a:extLst>
            <a:ext uri="{FF2B5EF4-FFF2-40B4-BE49-F238E27FC236}">
              <a16:creationId xmlns:a16="http://schemas.microsoft.com/office/drawing/2014/main" id="{00000000-0008-0000-0600-00004E010000}"/>
            </a:ext>
          </a:extLst>
        </xdr:cNvPr>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a:extLst>
            <a:ext uri="{FF2B5EF4-FFF2-40B4-BE49-F238E27FC236}">
              <a16:creationId xmlns:a16="http://schemas.microsoft.com/office/drawing/2014/main" id="{00000000-0008-0000-0600-00004F010000}"/>
            </a:ext>
          </a:extLst>
        </xdr:cNvPr>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a:extLst>
            <a:ext uri="{FF2B5EF4-FFF2-40B4-BE49-F238E27FC236}">
              <a16:creationId xmlns:a16="http://schemas.microsoft.com/office/drawing/2014/main" id="{00000000-0008-0000-0600-000050010000}"/>
            </a:ext>
          </a:extLst>
        </xdr:cNvPr>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a:extLst>
            <a:ext uri="{FF2B5EF4-FFF2-40B4-BE49-F238E27FC236}">
              <a16:creationId xmlns:a16="http://schemas.microsoft.com/office/drawing/2014/main" id="{00000000-0008-0000-0600-000051010000}"/>
            </a:ext>
          </a:extLst>
        </xdr:cNvPr>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a:extLst>
            <a:ext uri="{FF2B5EF4-FFF2-40B4-BE49-F238E27FC236}">
              <a16:creationId xmlns:a16="http://schemas.microsoft.com/office/drawing/2014/main" id="{00000000-0008-0000-0600-000052010000}"/>
            </a:ext>
          </a:extLst>
        </xdr:cNvPr>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a:extLst>
            <a:ext uri="{FF2B5EF4-FFF2-40B4-BE49-F238E27FC236}">
              <a16:creationId xmlns:a16="http://schemas.microsoft.com/office/drawing/2014/main" id="{00000000-0008-0000-0600-000053010000}"/>
            </a:ext>
          </a:extLst>
        </xdr:cNvPr>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a:extLst>
            <a:ext uri="{FF2B5EF4-FFF2-40B4-BE49-F238E27FC236}">
              <a16:creationId xmlns:a16="http://schemas.microsoft.com/office/drawing/2014/main" id="{00000000-0008-0000-0600-000054010000}"/>
            </a:ext>
          </a:extLst>
        </xdr:cNvPr>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a:extLst>
            <a:ext uri="{FF2B5EF4-FFF2-40B4-BE49-F238E27FC236}">
              <a16:creationId xmlns:a16="http://schemas.microsoft.com/office/drawing/2014/main" id="{00000000-0008-0000-0600-000055010000}"/>
            </a:ext>
          </a:extLst>
        </xdr:cNvPr>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a:extLst>
            <a:ext uri="{FF2B5EF4-FFF2-40B4-BE49-F238E27FC236}">
              <a16:creationId xmlns:a16="http://schemas.microsoft.com/office/drawing/2014/main" id="{00000000-0008-0000-0600-000056010000}"/>
            </a:ext>
          </a:extLst>
        </xdr:cNvPr>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a:extLst>
            <a:ext uri="{FF2B5EF4-FFF2-40B4-BE49-F238E27FC236}">
              <a16:creationId xmlns:a16="http://schemas.microsoft.com/office/drawing/2014/main" id="{00000000-0008-0000-0600-000057010000}"/>
            </a:ext>
          </a:extLst>
        </xdr:cNvPr>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a:extLst>
            <a:ext uri="{FF2B5EF4-FFF2-40B4-BE49-F238E27FC236}">
              <a16:creationId xmlns:a16="http://schemas.microsoft.com/office/drawing/2014/main" id="{00000000-0008-0000-0600-000058010000}"/>
            </a:ext>
          </a:extLst>
        </xdr:cNvPr>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a:extLst>
            <a:ext uri="{FF2B5EF4-FFF2-40B4-BE49-F238E27FC236}">
              <a16:creationId xmlns:a16="http://schemas.microsoft.com/office/drawing/2014/main" id="{00000000-0008-0000-0600-000059010000}"/>
            </a:ext>
          </a:extLst>
        </xdr:cNvPr>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a:extLst>
            <a:ext uri="{FF2B5EF4-FFF2-40B4-BE49-F238E27FC236}">
              <a16:creationId xmlns:a16="http://schemas.microsoft.com/office/drawing/2014/main" id="{00000000-0008-0000-0600-00005A010000}"/>
            </a:ext>
          </a:extLst>
        </xdr:cNvPr>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a:extLst>
            <a:ext uri="{FF2B5EF4-FFF2-40B4-BE49-F238E27FC236}">
              <a16:creationId xmlns:a16="http://schemas.microsoft.com/office/drawing/2014/main" id="{00000000-0008-0000-0600-00005B010000}"/>
            </a:ext>
          </a:extLst>
        </xdr:cNvPr>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a:extLst>
            <a:ext uri="{FF2B5EF4-FFF2-40B4-BE49-F238E27FC236}">
              <a16:creationId xmlns:a16="http://schemas.microsoft.com/office/drawing/2014/main" id="{00000000-0008-0000-0600-00005C010000}"/>
            </a:ext>
          </a:extLst>
        </xdr:cNvPr>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a:extLst>
            <a:ext uri="{FF2B5EF4-FFF2-40B4-BE49-F238E27FC236}">
              <a16:creationId xmlns:a16="http://schemas.microsoft.com/office/drawing/2014/main" id="{00000000-0008-0000-0600-00005D010000}"/>
            </a:ext>
          </a:extLst>
        </xdr:cNvPr>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a:extLst>
            <a:ext uri="{FF2B5EF4-FFF2-40B4-BE49-F238E27FC236}">
              <a16:creationId xmlns:a16="http://schemas.microsoft.com/office/drawing/2014/main" id="{00000000-0008-0000-0600-00005E010000}"/>
            </a:ext>
          </a:extLst>
        </xdr:cNvPr>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a:extLst>
            <a:ext uri="{FF2B5EF4-FFF2-40B4-BE49-F238E27FC236}">
              <a16:creationId xmlns:a16="http://schemas.microsoft.com/office/drawing/2014/main" id="{00000000-0008-0000-0600-00005F010000}"/>
            </a:ext>
          </a:extLst>
        </xdr:cNvPr>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a:extLst>
            <a:ext uri="{FF2B5EF4-FFF2-40B4-BE49-F238E27FC236}">
              <a16:creationId xmlns:a16="http://schemas.microsoft.com/office/drawing/2014/main" id="{00000000-0008-0000-0600-000060010000}"/>
            </a:ext>
          </a:extLst>
        </xdr:cNvPr>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a:extLst>
            <a:ext uri="{FF2B5EF4-FFF2-40B4-BE49-F238E27FC236}">
              <a16:creationId xmlns:a16="http://schemas.microsoft.com/office/drawing/2014/main" id="{00000000-0008-0000-0600-000061010000}"/>
            </a:ext>
          </a:extLst>
        </xdr:cNvPr>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a:extLst>
            <a:ext uri="{FF2B5EF4-FFF2-40B4-BE49-F238E27FC236}">
              <a16:creationId xmlns:a16="http://schemas.microsoft.com/office/drawing/2014/main" id="{00000000-0008-0000-0600-000062010000}"/>
            </a:ext>
          </a:extLst>
        </xdr:cNvPr>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a:extLst>
            <a:ext uri="{FF2B5EF4-FFF2-40B4-BE49-F238E27FC236}">
              <a16:creationId xmlns:a16="http://schemas.microsoft.com/office/drawing/2014/main" id="{00000000-0008-0000-0600-000063010000}"/>
            </a:ext>
          </a:extLst>
        </xdr:cNvPr>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a:extLst>
            <a:ext uri="{FF2B5EF4-FFF2-40B4-BE49-F238E27FC236}">
              <a16:creationId xmlns:a16="http://schemas.microsoft.com/office/drawing/2014/main" id="{00000000-0008-0000-0600-000064010000}"/>
            </a:ext>
          </a:extLst>
        </xdr:cNvPr>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a:extLst>
            <a:ext uri="{FF2B5EF4-FFF2-40B4-BE49-F238E27FC236}">
              <a16:creationId xmlns:a16="http://schemas.microsoft.com/office/drawing/2014/main" id="{00000000-0008-0000-0600-000065010000}"/>
            </a:ext>
          </a:extLst>
        </xdr:cNvPr>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a:extLst>
            <a:ext uri="{FF2B5EF4-FFF2-40B4-BE49-F238E27FC236}">
              <a16:creationId xmlns:a16="http://schemas.microsoft.com/office/drawing/2014/main" id="{00000000-0008-0000-0600-000066010000}"/>
            </a:ext>
          </a:extLst>
        </xdr:cNvPr>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a:extLst>
            <a:ext uri="{FF2B5EF4-FFF2-40B4-BE49-F238E27FC236}">
              <a16:creationId xmlns:a16="http://schemas.microsoft.com/office/drawing/2014/main" id="{00000000-0008-0000-0600-000067010000}"/>
            </a:ext>
          </a:extLst>
        </xdr:cNvPr>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a:extLst>
            <a:ext uri="{FF2B5EF4-FFF2-40B4-BE49-F238E27FC236}">
              <a16:creationId xmlns:a16="http://schemas.microsoft.com/office/drawing/2014/main" id="{00000000-0008-0000-0600-000068010000}"/>
            </a:ext>
          </a:extLst>
        </xdr:cNvPr>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a:extLst>
            <a:ext uri="{FF2B5EF4-FFF2-40B4-BE49-F238E27FC236}">
              <a16:creationId xmlns:a16="http://schemas.microsoft.com/office/drawing/2014/main" id="{00000000-0008-0000-0600-000069010000}"/>
            </a:ext>
          </a:extLst>
        </xdr:cNvPr>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a:extLst>
            <a:ext uri="{FF2B5EF4-FFF2-40B4-BE49-F238E27FC236}">
              <a16:creationId xmlns:a16="http://schemas.microsoft.com/office/drawing/2014/main" id="{00000000-0008-0000-0600-00006A010000}"/>
            </a:ext>
          </a:extLst>
        </xdr:cNvPr>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a:extLst>
            <a:ext uri="{FF2B5EF4-FFF2-40B4-BE49-F238E27FC236}">
              <a16:creationId xmlns:a16="http://schemas.microsoft.com/office/drawing/2014/main" id="{00000000-0008-0000-0600-00006B010000}"/>
            </a:ext>
          </a:extLst>
        </xdr:cNvPr>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a:extLst>
            <a:ext uri="{FF2B5EF4-FFF2-40B4-BE49-F238E27FC236}">
              <a16:creationId xmlns:a16="http://schemas.microsoft.com/office/drawing/2014/main" id="{00000000-0008-0000-0600-00006C010000}"/>
            </a:ext>
          </a:extLst>
        </xdr:cNvPr>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a:extLst>
            <a:ext uri="{FF2B5EF4-FFF2-40B4-BE49-F238E27FC236}">
              <a16:creationId xmlns:a16="http://schemas.microsoft.com/office/drawing/2014/main" id="{00000000-0008-0000-0600-00006D010000}"/>
            </a:ext>
          </a:extLst>
        </xdr:cNvPr>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a:extLst>
            <a:ext uri="{FF2B5EF4-FFF2-40B4-BE49-F238E27FC236}">
              <a16:creationId xmlns:a16="http://schemas.microsoft.com/office/drawing/2014/main" id="{00000000-0008-0000-0600-00006E010000}"/>
            </a:ext>
          </a:extLst>
        </xdr:cNvPr>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a:extLst>
            <a:ext uri="{FF2B5EF4-FFF2-40B4-BE49-F238E27FC236}">
              <a16:creationId xmlns:a16="http://schemas.microsoft.com/office/drawing/2014/main" id="{00000000-0008-0000-0600-00006F010000}"/>
            </a:ext>
          </a:extLst>
        </xdr:cNvPr>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600-00000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5369" name="Check Box 9" hidden="1">
              <a:extLst>
                <a:ext uri="{63B3BB69-23CF-44E3-9099-C40C66FF867C}">
                  <a14:compatExt spid="_x0000_s15369"/>
                </a:ext>
                <a:ext uri="{FF2B5EF4-FFF2-40B4-BE49-F238E27FC236}">
                  <a16:creationId xmlns:a16="http://schemas.microsoft.com/office/drawing/2014/main" id="{00000000-0008-0000-0600-00000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370" name="Check Box 10" hidden="1">
              <a:extLst>
                <a:ext uri="{63B3BB69-23CF-44E3-9099-C40C66FF867C}">
                  <a14:compatExt spid="_x0000_s15370"/>
                </a:ext>
                <a:ext uri="{FF2B5EF4-FFF2-40B4-BE49-F238E27FC236}">
                  <a16:creationId xmlns:a16="http://schemas.microsoft.com/office/drawing/2014/main" id="{00000000-0008-0000-0600-00000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600-00000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600-00001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600-00001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5380" name="Check Box 20" hidden="1">
              <a:extLst>
                <a:ext uri="{63B3BB69-23CF-44E3-9099-C40C66FF867C}">
                  <a14:compatExt spid="_x0000_s15380"/>
                </a:ext>
                <a:ext uri="{FF2B5EF4-FFF2-40B4-BE49-F238E27FC236}">
                  <a16:creationId xmlns:a16="http://schemas.microsoft.com/office/drawing/2014/main" id="{00000000-0008-0000-0600-00001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387" name="Check Box 27" hidden="1">
              <a:extLst>
                <a:ext uri="{63B3BB69-23CF-44E3-9099-C40C66FF867C}">
                  <a14:compatExt spid="_x0000_s15387"/>
                </a:ext>
                <a:ext uri="{FF2B5EF4-FFF2-40B4-BE49-F238E27FC236}">
                  <a16:creationId xmlns:a16="http://schemas.microsoft.com/office/drawing/2014/main" id="{00000000-0008-0000-0600-00001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388" name="Check Box 28" hidden="1">
              <a:extLst>
                <a:ext uri="{63B3BB69-23CF-44E3-9099-C40C66FF867C}">
                  <a14:compatExt spid="_x0000_s15388"/>
                </a:ext>
                <a:ext uri="{FF2B5EF4-FFF2-40B4-BE49-F238E27FC236}">
                  <a16:creationId xmlns:a16="http://schemas.microsoft.com/office/drawing/2014/main" id="{00000000-0008-0000-0600-00001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600-00001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396" name="Check Box 36" hidden="1">
              <a:extLst>
                <a:ext uri="{63B3BB69-23CF-44E3-9099-C40C66FF867C}">
                  <a14:compatExt spid="_x0000_s15396"/>
                </a:ext>
                <a:ext uri="{FF2B5EF4-FFF2-40B4-BE49-F238E27FC236}">
                  <a16:creationId xmlns:a16="http://schemas.microsoft.com/office/drawing/2014/main" id="{00000000-0008-0000-0600-00002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397" name="Check Box 37" hidden="1">
              <a:extLst>
                <a:ext uri="{63B3BB69-23CF-44E3-9099-C40C66FF867C}">
                  <a14:compatExt spid="_x0000_s15397"/>
                </a:ext>
                <a:ext uri="{FF2B5EF4-FFF2-40B4-BE49-F238E27FC236}">
                  <a16:creationId xmlns:a16="http://schemas.microsoft.com/office/drawing/2014/main" id="{00000000-0008-0000-0600-00002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5398" name="Check Box 38" hidden="1">
              <a:extLst>
                <a:ext uri="{63B3BB69-23CF-44E3-9099-C40C66FF867C}">
                  <a14:compatExt spid="_x0000_s15398"/>
                </a:ext>
                <a:ext uri="{FF2B5EF4-FFF2-40B4-BE49-F238E27FC236}">
                  <a16:creationId xmlns:a16="http://schemas.microsoft.com/office/drawing/2014/main" id="{00000000-0008-0000-0600-00002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05" name="Check Box 45" hidden="1">
              <a:extLst>
                <a:ext uri="{63B3BB69-23CF-44E3-9099-C40C66FF867C}">
                  <a14:compatExt spid="_x0000_s15405"/>
                </a:ext>
                <a:ext uri="{FF2B5EF4-FFF2-40B4-BE49-F238E27FC236}">
                  <a16:creationId xmlns:a16="http://schemas.microsoft.com/office/drawing/2014/main" id="{00000000-0008-0000-0600-00002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06" name="Check Box 46" hidden="1">
              <a:extLst>
                <a:ext uri="{63B3BB69-23CF-44E3-9099-C40C66FF867C}">
                  <a14:compatExt spid="_x0000_s15406"/>
                </a:ext>
                <a:ext uri="{FF2B5EF4-FFF2-40B4-BE49-F238E27FC236}">
                  <a16:creationId xmlns:a16="http://schemas.microsoft.com/office/drawing/2014/main" id="{00000000-0008-0000-0600-00002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5407" name="Check Box 47" hidden="1">
              <a:extLst>
                <a:ext uri="{63B3BB69-23CF-44E3-9099-C40C66FF867C}">
                  <a14:compatExt spid="_x0000_s15407"/>
                </a:ext>
                <a:ext uri="{FF2B5EF4-FFF2-40B4-BE49-F238E27FC236}">
                  <a16:creationId xmlns:a16="http://schemas.microsoft.com/office/drawing/2014/main" id="{00000000-0008-0000-0600-00002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14" name="Check Box 54" hidden="1">
              <a:extLst>
                <a:ext uri="{63B3BB69-23CF-44E3-9099-C40C66FF867C}">
                  <a14:compatExt spid="_x0000_s15414"/>
                </a:ext>
                <a:ext uri="{FF2B5EF4-FFF2-40B4-BE49-F238E27FC236}">
                  <a16:creationId xmlns:a16="http://schemas.microsoft.com/office/drawing/2014/main" id="{00000000-0008-0000-0600-00003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id="{00000000-0008-0000-0600-00003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id="{00000000-0008-0000-0600-00003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id="{00000000-0008-0000-0600-00003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id="{00000000-0008-0000-0600-00003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id="{00000000-0008-0000-0600-00003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422" name="Check Box 62" hidden="1">
              <a:extLst>
                <a:ext uri="{63B3BB69-23CF-44E3-9099-C40C66FF867C}">
                  <a14:compatExt spid="_x0000_s15422"/>
                </a:ext>
                <a:ext uri="{FF2B5EF4-FFF2-40B4-BE49-F238E27FC236}">
                  <a16:creationId xmlns:a16="http://schemas.microsoft.com/office/drawing/2014/main" id="{00000000-0008-0000-0600-00003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423" name="Check Box 63" hidden="1">
              <a:extLst>
                <a:ext uri="{63B3BB69-23CF-44E3-9099-C40C66FF867C}">
                  <a14:compatExt spid="_x0000_s15423"/>
                </a:ext>
                <a:ext uri="{FF2B5EF4-FFF2-40B4-BE49-F238E27FC236}">
                  <a16:creationId xmlns:a16="http://schemas.microsoft.com/office/drawing/2014/main" id="{00000000-0008-0000-0600-00003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id="{00000000-0008-0000-0600-00004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25" name="Check Box 65" hidden="1">
              <a:extLst>
                <a:ext uri="{63B3BB69-23CF-44E3-9099-C40C66FF867C}">
                  <a14:compatExt spid="_x0000_s15425"/>
                </a:ext>
                <a:ext uri="{FF2B5EF4-FFF2-40B4-BE49-F238E27FC236}">
                  <a16:creationId xmlns:a16="http://schemas.microsoft.com/office/drawing/2014/main" id="{00000000-0008-0000-0600-00004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id="{00000000-0008-0000-0600-00004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95250</xdr:rowOff>
        </xdr:from>
        <xdr:to>
          <xdr:col>10</xdr:col>
          <xdr:colOff>523875</xdr:colOff>
          <xdr:row>42</xdr:row>
          <xdr:rowOff>38100</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id="{00000000-0008-0000-0600-00004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id="{00000000-0008-0000-0600-00004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5431" name="Check Box 71" hidden="1">
              <a:extLst>
                <a:ext uri="{63B3BB69-23CF-44E3-9099-C40C66FF867C}">
                  <a14:compatExt spid="_x0000_s15431"/>
                </a:ext>
                <a:ext uri="{FF2B5EF4-FFF2-40B4-BE49-F238E27FC236}">
                  <a16:creationId xmlns:a16="http://schemas.microsoft.com/office/drawing/2014/main" id="{00000000-0008-0000-0600-000047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95250</xdr:rowOff>
        </xdr:from>
        <xdr:to>
          <xdr:col>22</xdr:col>
          <xdr:colOff>523875</xdr:colOff>
          <xdr:row>42</xdr:row>
          <xdr:rowOff>38100</xdr:rowOff>
        </xdr:to>
        <xdr:sp macro="" textlink="">
          <xdr:nvSpPr>
            <xdr:cNvPr id="15432" name="Check Box 72" hidden="1">
              <a:extLst>
                <a:ext uri="{63B3BB69-23CF-44E3-9099-C40C66FF867C}">
                  <a14:compatExt spid="_x0000_s15432"/>
                </a:ext>
                <a:ext uri="{FF2B5EF4-FFF2-40B4-BE49-F238E27FC236}">
                  <a16:creationId xmlns:a16="http://schemas.microsoft.com/office/drawing/2014/main" id="{00000000-0008-0000-0600-000048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id="{00000000-0008-0000-0600-00004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133350</xdr:rowOff>
        </xdr:from>
        <xdr:to>
          <xdr:col>22</xdr:col>
          <xdr:colOff>523875</xdr:colOff>
          <xdr:row>43</xdr:row>
          <xdr:rowOff>76200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id="{00000000-0008-0000-0600-00004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95250</xdr:rowOff>
        </xdr:from>
        <xdr:to>
          <xdr:col>34</xdr:col>
          <xdr:colOff>523875</xdr:colOff>
          <xdr:row>42</xdr:row>
          <xdr:rowOff>38100</xdr:rowOff>
        </xdr:to>
        <xdr:sp macro="" textlink="">
          <xdr:nvSpPr>
            <xdr:cNvPr id="15435" name="Check Box 75" hidden="1">
              <a:extLst>
                <a:ext uri="{63B3BB69-23CF-44E3-9099-C40C66FF867C}">
                  <a14:compatExt spid="_x0000_s15435"/>
                </a:ext>
                <a:ext uri="{FF2B5EF4-FFF2-40B4-BE49-F238E27FC236}">
                  <a16:creationId xmlns:a16="http://schemas.microsoft.com/office/drawing/2014/main" id="{00000000-0008-0000-0600-00004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id="{00000000-0008-0000-0600-00004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133350</xdr:rowOff>
        </xdr:from>
        <xdr:to>
          <xdr:col>34</xdr:col>
          <xdr:colOff>523875</xdr:colOff>
          <xdr:row>43</xdr:row>
          <xdr:rowOff>76200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id="{00000000-0008-0000-0600-00004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95250</xdr:rowOff>
        </xdr:from>
        <xdr:to>
          <xdr:col>46</xdr:col>
          <xdr:colOff>523875</xdr:colOff>
          <xdr:row>42</xdr:row>
          <xdr:rowOff>38100</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id="{00000000-0008-0000-0600-00004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id="{00000000-0008-0000-0600-00004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133350</xdr:rowOff>
        </xdr:from>
        <xdr:to>
          <xdr:col>46</xdr:col>
          <xdr:colOff>523875</xdr:colOff>
          <xdr:row>43</xdr:row>
          <xdr:rowOff>76200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id="{00000000-0008-0000-0600-00005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95250</xdr:rowOff>
        </xdr:from>
        <xdr:to>
          <xdr:col>58</xdr:col>
          <xdr:colOff>523875</xdr:colOff>
          <xdr:row>42</xdr:row>
          <xdr:rowOff>38100</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id="{00000000-0008-0000-0600-00005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id="{00000000-0008-0000-0600-00005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133350</xdr:rowOff>
        </xdr:from>
        <xdr:to>
          <xdr:col>58</xdr:col>
          <xdr:colOff>523875</xdr:colOff>
          <xdr:row>43</xdr:row>
          <xdr:rowOff>76200</xdr:rowOff>
        </xdr:to>
        <xdr:sp macro="" textlink="">
          <xdr:nvSpPr>
            <xdr:cNvPr id="15443" name="Check Box 83" hidden="1">
              <a:extLst>
                <a:ext uri="{63B3BB69-23CF-44E3-9099-C40C66FF867C}">
                  <a14:compatExt spid="_x0000_s15443"/>
                </a:ext>
                <a:ext uri="{FF2B5EF4-FFF2-40B4-BE49-F238E27FC236}">
                  <a16:creationId xmlns:a16="http://schemas.microsoft.com/office/drawing/2014/main" id="{00000000-0008-0000-0600-00005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id="{00000000-0008-0000-0600-00005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5445" name="Check Box 85" hidden="1">
              <a:extLst>
                <a:ext uri="{63B3BB69-23CF-44E3-9099-C40C66FF867C}">
                  <a14:compatExt spid="_x0000_s15445"/>
                </a:ext>
                <a:ext uri="{FF2B5EF4-FFF2-40B4-BE49-F238E27FC236}">
                  <a16:creationId xmlns:a16="http://schemas.microsoft.com/office/drawing/2014/main" id="{00000000-0008-0000-0600-00005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133350</xdr:rowOff>
        </xdr:from>
        <xdr:to>
          <xdr:col>70</xdr:col>
          <xdr:colOff>523875</xdr:colOff>
          <xdr:row>43</xdr:row>
          <xdr:rowOff>76200</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id="{00000000-0008-0000-0600-00005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95250</xdr:rowOff>
        </xdr:from>
        <xdr:to>
          <xdr:col>70</xdr:col>
          <xdr:colOff>523875</xdr:colOff>
          <xdr:row>81</xdr:row>
          <xdr:rowOff>38100</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id="{00000000-0008-0000-0600-00005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5451" name="Check Box 91" hidden="1">
              <a:extLst>
                <a:ext uri="{63B3BB69-23CF-44E3-9099-C40C66FF867C}">
                  <a14:compatExt spid="_x0000_s15451"/>
                </a:ext>
                <a:ext uri="{FF2B5EF4-FFF2-40B4-BE49-F238E27FC236}">
                  <a16:creationId xmlns:a16="http://schemas.microsoft.com/office/drawing/2014/main" id="{00000000-0008-0000-0600-00005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133350</xdr:rowOff>
        </xdr:from>
        <xdr:to>
          <xdr:col>70</xdr:col>
          <xdr:colOff>523875</xdr:colOff>
          <xdr:row>82</xdr:row>
          <xdr:rowOff>76200</xdr:rowOff>
        </xdr:to>
        <xdr:sp macro="" textlink="">
          <xdr:nvSpPr>
            <xdr:cNvPr id="15452" name="Check Box 92" hidden="1">
              <a:extLst>
                <a:ext uri="{63B3BB69-23CF-44E3-9099-C40C66FF867C}">
                  <a14:compatExt spid="_x0000_s15452"/>
                </a:ext>
                <a:ext uri="{FF2B5EF4-FFF2-40B4-BE49-F238E27FC236}">
                  <a16:creationId xmlns:a16="http://schemas.microsoft.com/office/drawing/2014/main" id="{00000000-0008-0000-0600-00005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95250</xdr:rowOff>
        </xdr:from>
        <xdr:to>
          <xdr:col>58</xdr:col>
          <xdr:colOff>523875</xdr:colOff>
          <xdr:row>81</xdr:row>
          <xdr:rowOff>38100</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600-00005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id="{00000000-0008-0000-0600-00005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600-00005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600-00006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id="{00000000-0008-0000-0600-00006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600-00006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600-00006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id="{00000000-0008-0000-0600-00006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600-00006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600-00006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600-000067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600-000068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600-00006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id="{00000000-0008-0000-0600-00006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600-00006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495300</xdr:colOff>
          <xdr:row>4</xdr:row>
          <xdr:rowOff>104775</xdr:rowOff>
        </xdr:from>
        <xdr:to>
          <xdr:col>26</xdr:col>
          <xdr:colOff>552450</xdr:colOff>
          <xdr:row>6</xdr:row>
          <xdr:rowOff>247650</xdr:rowOff>
        </xdr:to>
        <xdr:sp macro="" textlink="">
          <xdr:nvSpPr>
            <xdr:cNvPr id="36865" name="Button 1" hidden="1">
              <a:extLst>
                <a:ext uri="{63B3BB69-23CF-44E3-9099-C40C66FF867C}">
                  <a14:compatExt spid="_x0000_s36865"/>
                </a:ext>
                <a:ext uri="{FF2B5EF4-FFF2-40B4-BE49-F238E27FC236}">
                  <a16:creationId xmlns:a16="http://schemas.microsoft.com/office/drawing/2014/main" id="{00000000-0008-0000-0A00-000001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114300</xdr:rowOff>
        </xdr:from>
        <xdr:to>
          <xdr:col>26</xdr:col>
          <xdr:colOff>561975</xdr:colOff>
          <xdr:row>10</xdr:row>
          <xdr:rowOff>76200</xdr:rowOff>
        </xdr:to>
        <xdr:sp macro="" textlink="">
          <xdr:nvSpPr>
            <xdr:cNvPr id="36866" name="Button 2" hidden="1">
              <a:extLst>
                <a:ext uri="{63B3BB69-23CF-44E3-9099-C40C66FF867C}">
                  <a14:compatExt spid="_x0000_s36866"/>
                </a:ext>
                <a:ext uri="{FF2B5EF4-FFF2-40B4-BE49-F238E27FC236}">
                  <a16:creationId xmlns:a16="http://schemas.microsoft.com/office/drawing/2014/main" id="{00000000-0008-0000-0A00-000002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31745" name="Button 1" hidden="1">
              <a:extLst>
                <a:ext uri="{63B3BB69-23CF-44E3-9099-C40C66FF867C}">
                  <a14:compatExt spid="_x0000_s31745"/>
                </a:ext>
                <a:ext uri="{FF2B5EF4-FFF2-40B4-BE49-F238E27FC236}">
                  <a16:creationId xmlns:a16="http://schemas.microsoft.com/office/drawing/2014/main" id="{00000000-0008-0000-0B00-0000017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28.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9" Type="http://schemas.openxmlformats.org/officeDocument/2006/relationships/ctrlProp" Target="../ctrlProps/ctrlProp31.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61" Type="http://schemas.openxmlformats.org/officeDocument/2006/relationships/ctrlProp" Target="../ctrlProps/ctrlProp63.xml"/><Relationship Id="rId19" Type="http://schemas.openxmlformats.org/officeDocument/2006/relationships/ctrlProp" Target="../ctrlProps/ctrlProp2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 Id="rId20" Type="http://schemas.openxmlformats.org/officeDocument/2006/relationships/ctrlProp" Target="../ctrlProps/ctrlProp22.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10" Type="http://schemas.openxmlformats.org/officeDocument/2006/relationships/ctrlProp" Target="../ctrlProps/ctrlProp12.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3" Type="http://schemas.openxmlformats.org/officeDocument/2006/relationships/ctrlProp" Target="../ctrlProps/ctrlProp15.xml"/><Relationship Id="rId18" Type="http://schemas.openxmlformats.org/officeDocument/2006/relationships/ctrlProp" Target="../ctrlProps/ctrlProp20.xml"/><Relationship Id="rId39" Type="http://schemas.openxmlformats.org/officeDocument/2006/relationships/ctrlProp" Target="../ctrlProps/ctrlProp41.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91.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61" Type="http://schemas.openxmlformats.org/officeDocument/2006/relationships/ctrlProp" Target="../ctrlProps/ctrlProp126.xml"/><Relationship Id="rId19" Type="http://schemas.openxmlformats.org/officeDocument/2006/relationships/ctrlProp" Target="../ctrlProps/ctrlProp8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10" Type="http://schemas.openxmlformats.org/officeDocument/2006/relationships/ctrlProp" Target="../ctrlProps/ctrlProp75.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3" Type="http://schemas.openxmlformats.org/officeDocument/2006/relationships/ctrlProp" Target="../ctrlProps/ctrlProp78.xml"/><Relationship Id="rId18" Type="http://schemas.openxmlformats.org/officeDocument/2006/relationships/ctrlProp" Target="../ctrlProps/ctrlProp83.xml"/><Relationship Id="rId39" Type="http://schemas.openxmlformats.org/officeDocument/2006/relationships/ctrlProp" Target="../ctrlProps/ctrlProp10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3" activePane="bottomLeft" state="frozen"/>
      <selection pane="bottomLeft" activeCell="A5" sqref="A5"/>
    </sheetView>
  </sheetViews>
  <sheetFormatPr defaultColWidth="9.140625"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550</v>
      </c>
    </row>
    <row r="2" spans="1:6" ht="30" customHeight="1" thickBot="1" x14ac:dyDescent="0.25">
      <c r="A2" s="794" t="s">
        <v>311</v>
      </c>
      <c r="B2" s="795"/>
      <c r="C2" s="796"/>
      <c r="E2" s="797" t="s">
        <v>364</v>
      </c>
      <c r="F2" s="798"/>
    </row>
    <row r="3" spans="1:6" ht="30" customHeight="1" x14ac:dyDescent="0.3">
      <c r="A3" s="213" t="s">
        <v>312</v>
      </c>
      <c r="B3" s="214" t="s">
        <v>313</v>
      </c>
      <c r="C3" s="215" t="s">
        <v>314</v>
      </c>
      <c r="E3" s="216" t="s">
        <v>316</v>
      </c>
      <c r="F3" s="217" t="s">
        <v>560</v>
      </c>
    </row>
    <row r="4" spans="1:6" ht="30" customHeight="1" x14ac:dyDescent="0.2">
      <c r="A4" s="255" t="s">
        <v>315</v>
      </c>
      <c r="B4" s="193" t="s">
        <v>367</v>
      </c>
      <c r="C4" s="201" t="s">
        <v>368</v>
      </c>
      <c r="D4" s="197"/>
      <c r="E4" s="195" t="s">
        <v>318</v>
      </c>
      <c r="F4" s="199" t="s">
        <v>558</v>
      </c>
    </row>
    <row r="5" spans="1:6" ht="30" customHeight="1" x14ac:dyDescent="0.2">
      <c r="A5" s="255" t="s">
        <v>217</v>
      </c>
      <c r="B5" s="193" t="s">
        <v>317</v>
      </c>
      <c r="C5" s="201" t="s">
        <v>353</v>
      </c>
      <c r="E5" s="195" t="s">
        <v>321</v>
      </c>
      <c r="F5" s="198">
        <v>43922</v>
      </c>
    </row>
    <row r="6" spans="1:6" ht="30" customHeight="1" x14ac:dyDescent="0.2">
      <c r="A6" s="257" t="s">
        <v>319</v>
      </c>
      <c r="B6" s="194" t="s">
        <v>320</v>
      </c>
      <c r="C6" s="201" t="s">
        <v>362</v>
      </c>
      <c r="E6" s="195" t="s">
        <v>323</v>
      </c>
      <c r="F6" s="198">
        <v>43951</v>
      </c>
    </row>
    <row r="7" spans="1:6" ht="30" customHeight="1" thickBot="1" x14ac:dyDescent="0.25">
      <c r="A7" s="255" t="s">
        <v>212</v>
      </c>
      <c r="B7" s="194" t="s">
        <v>322</v>
      </c>
      <c r="C7" s="202" t="s">
        <v>363</v>
      </c>
      <c r="E7" s="196" t="s">
        <v>324</v>
      </c>
      <c r="F7" s="200" t="s">
        <v>228</v>
      </c>
    </row>
    <row r="8" spans="1:6" ht="30" customHeight="1" x14ac:dyDescent="0.2">
      <c r="A8" s="255" t="s">
        <v>325</v>
      </c>
      <c r="B8" s="193" t="s">
        <v>326</v>
      </c>
      <c r="C8" s="203" t="s">
        <v>365</v>
      </c>
    </row>
    <row r="9" spans="1:6" ht="30" customHeight="1" x14ac:dyDescent="0.2">
      <c r="A9" s="255" t="s">
        <v>327</v>
      </c>
      <c r="B9" s="193" t="s">
        <v>328</v>
      </c>
      <c r="C9" s="203" t="s">
        <v>366</v>
      </c>
      <c r="E9" s="191"/>
      <c r="F9" s="191"/>
    </row>
    <row r="10" spans="1:6" ht="30" customHeight="1" x14ac:dyDescent="0.2">
      <c r="A10" s="255" t="s">
        <v>329</v>
      </c>
      <c r="B10" s="194" t="s">
        <v>329</v>
      </c>
      <c r="C10" s="202" t="s">
        <v>354</v>
      </c>
      <c r="E10" s="191"/>
      <c r="F10" s="192"/>
    </row>
    <row r="11" spans="1:6" ht="30" customHeight="1" x14ac:dyDescent="0.2">
      <c r="A11" s="255" t="s">
        <v>330</v>
      </c>
      <c r="B11" s="194" t="s">
        <v>330</v>
      </c>
      <c r="C11" s="202" t="s">
        <v>355</v>
      </c>
      <c r="E11" s="191"/>
      <c r="F11" s="192"/>
    </row>
    <row r="12" spans="1:6" ht="30" customHeight="1" x14ac:dyDescent="0.2">
      <c r="A12" s="255" t="s">
        <v>396</v>
      </c>
      <c r="B12" s="194" t="s">
        <v>396</v>
      </c>
      <c r="C12" s="202" t="s">
        <v>427</v>
      </c>
    </row>
    <row r="13" spans="1:6" ht="30" customHeight="1" x14ac:dyDescent="0.2">
      <c r="A13" s="255" t="s">
        <v>422</v>
      </c>
      <c r="B13" s="194" t="s">
        <v>423</v>
      </c>
      <c r="C13" s="202" t="s">
        <v>426</v>
      </c>
    </row>
    <row r="14" spans="1:6" ht="30" customHeight="1" thickBot="1" x14ac:dyDescent="0.25">
      <c r="A14" s="256" t="s">
        <v>424</v>
      </c>
      <c r="B14" s="687" t="s">
        <v>424</v>
      </c>
      <c r="C14" s="688" t="s">
        <v>425</v>
      </c>
    </row>
  </sheetData>
  <sheetProtection algorithmName="SHA-512" hashValue="6bDEGM/DGMj/wgXjYPbV31TE8QLslx52OzZ7l06swwP2wUeNl2Q+Z108PgjfDJ/HdVpbwp0kErCNZjX+EsRmZQ==" saltValue="d75Q8E0IUMfgkyAxIXwYPg=="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ColWidth="9.140625"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550</v>
      </c>
    </row>
    <row r="2" spans="1:3" ht="30.75" thickBot="1" x14ac:dyDescent="0.3">
      <c r="A2" s="799" t="s">
        <v>331</v>
      </c>
      <c r="B2" s="800"/>
      <c r="C2" s="801"/>
    </row>
    <row r="3" spans="1:3" x14ac:dyDescent="0.25">
      <c r="A3" s="218" t="s">
        <v>332</v>
      </c>
      <c r="B3" s="219" t="s">
        <v>315</v>
      </c>
      <c r="C3" s="220" t="s">
        <v>333</v>
      </c>
    </row>
    <row r="4" spans="1:3" ht="90.75" customHeight="1" x14ac:dyDescent="0.25">
      <c r="A4" s="185">
        <v>1</v>
      </c>
      <c r="B4" s="183" t="s">
        <v>334</v>
      </c>
      <c r="C4" s="186" t="s">
        <v>335</v>
      </c>
    </row>
    <row r="5" spans="1:3" ht="49.5" customHeight="1" x14ac:dyDescent="0.25">
      <c r="A5" s="185">
        <v>2</v>
      </c>
      <c r="B5" s="183" t="s">
        <v>336</v>
      </c>
      <c r="C5" s="186" t="s">
        <v>337</v>
      </c>
    </row>
    <row r="6" spans="1:3" ht="60.75" customHeight="1" x14ac:dyDescent="0.25">
      <c r="A6" s="185">
        <v>3</v>
      </c>
      <c r="B6" s="183" t="s">
        <v>338</v>
      </c>
      <c r="C6" s="186" t="s">
        <v>339</v>
      </c>
    </row>
    <row r="7" spans="1:3" ht="121.5" x14ac:dyDescent="0.25">
      <c r="A7" s="185">
        <v>4</v>
      </c>
      <c r="B7" s="183" t="s">
        <v>340</v>
      </c>
      <c r="C7" s="743" t="s">
        <v>450</v>
      </c>
    </row>
    <row r="8" spans="1:3" ht="168.75" customHeight="1" x14ac:dyDescent="0.25">
      <c r="A8" s="185">
        <v>5</v>
      </c>
      <c r="B8" s="183" t="s">
        <v>341</v>
      </c>
      <c r="C8" s="186" t="s">
        <v>342</v>
      </c>
    </row>
    <row r="9" spans="1:3" ht="63" customHeight="1" x14ac:dyDescent="0.25">
      <c r="A9" s="185">
        <v>6</v>
      </c>
      <c r="B9" s="183" t="s">
        <v>343</v>
      </c>
      <c r="C9" s="186" t="s">
        <v>344</v>
      </c>
    </row>
    <row r="10" spans="1:3" ht="92.25" customHeight="1" x14ac:dyDescent="0.25">
      <c r="A10" s="185">
        <v>7</v>
      </c>
      <c r="B10" s="183" t="s">
        <v>345</v>
      </c>
      <c r="C10" s="186" t="s">
        <v>346</v>
      </c>
    </row>
    <row r="11" spans="1:3" ht="64.5" customHeight="1" x14ac:dyDescent="0.25">
      <c r="A11" s="185">
        <v>8</v>
      </c>
      <c r="B11" s="183" t="s">
        <v>347</v>
      </c>
      <c r="C11" s="186" t="s">
        <v>348</v>
      </c>
    </row>
    <row r="12" spans="1:3" ht="52.5" customHeight="1" x14ac:dyDescent="0.25">
      <c r="A12" s="185">
        <v>9</v>
      </c>
      <c r="B12" s="183" t="s">
        <v>349</v>
      </c>
      <c r="C12" s="186" t="s">
        <v>350</v>
      </c>
    </row>
    <row r="13" spans="1:3" ht="141" customHeight="1" x14ac:dyDescent="0.25">
      <c r="A13" s="187">
        <v>10</v>
      </c>
      <c r="B13" s="188" t="s">
        <v>351</v>
      </c>
      <c r="C13" s="189" t="s">
        <v>352</v>
      </c>
    </row>
  </sheetData>
  <sheetProtection algorithmName="SHA-512" hashValue="F9ZTCrsJ0XUAAdLtjC4NJK4Vj8rpBCtQNEsP2KPVk0BZt2qNqD+Qm0gT8n6XNQmGyI7CRXV2uTB1sIeENp4X3A==" saltValue="q9bRN/sM9ingEpXoi2LiUQ=="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tabSelected="1" topLeftCell="N1" zoomScale="80" zoomScaleNormal="80" zoomScaleSheetLayoutView="80" workbookViewId="0">
      <selection activeCell="P21" sqref="P21:R21"/>
    </sheetView>
  </sheetViews>
  <sheetFormatPr defaultColWidth="9.140625"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906" t="s">
        <v>4</v>
      </c>
      <c r="E1" s="907"/>
      <c r="F1" s="907"/>
      <c r="G1" s="907"/>
      <c r="H1" s="907"/>
      <c r="I1" s="907"/>
      <c r="J1" s="907"/>
      <c r="K1" s="907"/>
      <c r="L1" s="908"/>
      <c r="M1" s="354" t="s">
        <v>1</v>
      </c>
      <c r="N1" s="355"/>
      <c r="O1" s="356" t="s">
        <v>551</v>
      </c>
    </row>
    <row r="2" spans="1:72" ht="13.5" customHeight="1" x14ac:dyDescent="0.2">
      <c r="A2" s="625" t="s">
        <v>238</v>
      </c>
      <c r="B2" s="359"/>
      <c r="C2" s="358"/>
      <c r="D2" s="909"/>
      <c r="E2" s="910"/>
      <c r="F2" s="910"/>
      <c r="G2" s="910"/>
      <c r="H2" s="910"/>
      <c r="I2" s="910"/>
      <c r="J2" s="910"/>
      <c r="K2" s="910"/>
      <c r="L2" s="911"/>
      <c r="M2" s="360"/>
      <c r="N2" s="361"/>
      <c r="O2" s="854" t="s">
        <v>2</v>
      </c>
      <c r="P2" s="872"/>
      <c r="Q2" s="872"/>
      <c r="R2" s="872"/>
      <c r="S2" s="873"/>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909"/>
      <c r="E3" s="910"/>
      <c r="F3" s="910"/>
      <c r="G3" s="910"/>
      <c r="H3" s="910"/>
      <c r="I3" s="910"/>
      <c r="J3" s="910"/>
      <c r="K3" s="910"/>
      <c r="L3" s="911"/>
      <c r="M3" s="902" t="str">
        <f>Menu!F4</f>
        <v>12-34567</v>
      </c>
      <c r="N3" s="903"/>
      <c r="O3" s="848" t="s">
        <v>239</v>
      </c>
      <c r="P3" s="849"/>
      <c r="Q3" s="849"/>
      <c r="R3" s="849"/>
      <c r="S3" s="850"/>
      <c r="T3" s="364"/>
      <c r="U3" s="365" t="s">
        <v>13</v>
      </c>
      <c r="V3" s="615"/>
      <c r="W3" s="615"/>
      <c r="X3" s="615"/>
      <c r="Y3" s="366" t="s">
        <v>14</v>
      </c>
      <c r="Z3" s="615"/>
      <c r="AA3" s="367" t="s">
        <v>12</v>
      </c>
      <c r="AD3" s="880" t="s">
        <v>214</v>
      </c>
      <c r="AE3" s="881"/>
      <c r="AF3" s="881"/>
      <c r="AG3" s="881"/>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552</v>
      </c>
      <c r="B4" s="359"/>
      <c r="C4" s="358"/>
      <c r="D4" s="909"/>
      <c r="E4" s="910"/>
      <c r="F4" s="910"/>
      <c r="G4" s="910"/>
      <c r="H4" s="910"/>
      <c r="I4" s="910"/>
      <c r="J4" s="910"/>
      <c r="K4" s="910"/>
      <c r="L4" s="911"/>
      <c r="M4" s="611"/>
      <c r="N4" s="626"/>
      <c r="O4" s="848"/>
      <c r="P4" s="849"/>
      <c r="Q4" s="849"/>
      <c r="R4" s="849"/>
      <c r="S4" s="850"/>
      <c r="T4" s="864"/>
      <c r="U4" s="865"/>
      <c r="V4" s="865"/>
      <c r="W4" s="865"/>
      <c r="X4" s="863"/>
      <c r="Y4" s="862"/>
      <c r="Z4" s="863"/>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246</v>
      </c>
      <c r="B5" s="359"/>
      <c r="C5" s="358"/>
      <c r="D5" s="912"/>
      <c r="E5" s="913"/>
      <c r="F5" s="913"/>
      <c r="G5" s="913"/>
      <c r="H5" s="913"/>
      <c r="I5" s="913"/>
      <c r="J5" s="913"/>
      <c r="K5" s="913"/>
      <c r="L5" s="914"/>
      <c r="M5" s="371"/>
      <c r="N5" s="361"/>
      <c r="O5" s="851"/>
      <c r="P5" s="852"/>
      <c r="Q5" s="852"/>
      <c r="R5" s="852"/>
      <c r="S5" s="853"/>
      <c r="T5" s="864"/>
      <c r="U5" s="865"/>
      <c r="V5" s="865"/>
      <c r="W5" s="865"/>
      <c r="X5" s="863"/>
      <c r="Y5" s="862"/>
      <c r="Z5" s="863"/>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808" t="s">
        <v>504</v>
      </c>
      <c r="BJ5" s="809"/>
      <c r="BK5" s="809"/>
      <c r="BL5" s="809"/>
      <c r="BM5" s="810"/>
      <c r="BN5" s="358"/>
      <c r="BO5" s="808" t="s">
        <v>504</v>
      </c>
      <c r="BP5" s="809"/>
      <c r="BQ5" s="809"/>
      <c r="BR5" s="809"/>
      <c r="BS5" s="810"/>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874" t="s">
        <v>11</v>
      </c>
      <c r="Q6" s="875"/>
      <c r="R6" s="875"/>
      <c r="S6" s="614" t="s">
        <v>12</v>
      </c>
      <c r="T6" s="864"/>
      <c r="U6" s="865"/>
      <c r="V6" s="865"/>
      <c r="W6" s="865"/>
      <c r="X6" s="863"/>
      <c r="Y6" s="862"/>
      <c r="Z6" s="863"/>
      <c r="AA6" s="141">
        <v>0</v>
      </c>
      <c r="AD6" s="360"/>
      <c r="AE6" s="380" t="s">
        <v>212</v>
      </c>
      <c r="AF6" s="866" t="s">
        <v>215</v>
      </c>
      <c r="AG6" s="867"/>
      <c r="AH6" s="867"/>
      <c r="AI6" s="381">
        <f>'CG-3471'!L43</f>
        <v>0</v>
      </c>
      <c r="AJ6" s="358"/>
      <c r="AK6" s="854" t="s">
        <v>223</v>
      </c>
      <c r="AL6" s="855"/>
      <c r="AM6" s="855"/>
      <c r="AN6" s="855"/>
      <c r="AO6" s="856"/>
      <c r="AP6" s="361"/>
      <c r="AS6" s="360"/>
      <c r="AT6" s="854" t="s">
        <v>223</v>
      </c>
      <c r="AU6" s="855"/>
      <c r="AV6" s="855"/>
      <c r="AW6" s="855"/>
      <c r="AX6" s="856"/>
      <c r="AY6" s="358"/>
      <c r="AZ6" s="854" t="s">
        <v>223</v>
      </c>
      <c r="BA6" s="855"/>
      <c r="BB6" s="855"/>
      <c r="BC6" s="855"/>
      <c r="BD6" s="856"/>
      <c r="BE6" s="361"/>
      <c r="BH6" s="360"/>
      <c r="BI6" s="17" t="s">
        <v>211</v>
      </c>
      <c r="BJ6" s="811" t="s">
        <v>225</v>
      </c>
      <c r="BK6" s="812"/>
      <c r="BL6" s="813"/>
      <c r="BM6" s="793" t="s">
        <v>226</v>
      </c>
      <c r="BN6" s="358"/>
      <c r="BO6" s="17" t="s">
        <v>211</v>
      </c>
      <c r="BP6" s="811" t="s">
        <v>225</v>
      </c>
      <c r="BQ6" s="812"/>
      <c r="BR6" s="813"/>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249</v>
      </c>
      <c r="P7" s="860"/>
      <c r="Q7" s="861"/>
      <c r="R7" s="861"/>
      <c r="S7" s="18"/>
      <c r="T7" s="864"/>
      <c r="U7" s="865"/>
      <c r="V7" s="865"/>
      <c r="W7" s="865"/>
      <c r="X7" s="863"/>
      <c r="Y7" s="862"/>
      <c r="Z7" s="863"/>
      <c r="AA7" s="142">
        <v>0</v>
      </c>
      <c r="AD7" s="360"/>
      <c r="AE7" s="385"/>
      <c r="AF7" s="358"/>
      <c r="AG7" s="358"/>
      <c r="AH7" s="358"/>
      <c r="AI7" s="386"/>
      <c r="AJ7" s="358"/>
      <c r="AK7" s="848" t="s">
        <v>239</v>
      </c>
      <c r="AL7" s="849"/>
      <c r="AM7" s="849"/>
      <c r="AN7" s="849"/>
      <c r="AO7" s="850"/>
      <c r="AP7" s="361"/>
      <c r="AS7" s="360"/>
      <c r="AT7" s="848" t="s">
        <v>239</v>
      </c>
      <c r="AU7" s="849"/>
      <c r="AV7" s="849"/>
      <c r="AW7" s="849"/>
      <c r="AX7" s="850"/>
      <c r="AY7" s="358"/>
      <c r="AZ7" s="848" t="s">
        <v>239</v>
      </c>
      <c r="BA7" s="849"/>
      <c r="BB7" s="849"/>
      <c r="BC7" s="849"/>
      <c r="BD7" s="850"/>
      <c r="BE7" s="361"/>
      <c r="BH7" s="360"/>
      <c r="BI7" s="785"/>
      <c r="BJ7" s="814"/>
      <c r="BK7" s="815"/>
      <c r="BL7" s="816"/>
      <c r="BM7" s="786"/>
      <c r="BN7" s="358"/>
      <c r="BO7" s="785"/>
      <c r="BP7" s="814"/>
      <c r="BQ7" s="815"/>
      <c r="BR7" s="816"/>
      <c r="BS7" s="786"/>
      <c r="BT7" s="361"/>
    </row>
    <row r="8" spans="1:72" ht="13.5" customHeight="1" thickBot="1" x14ac:dyDescent="0.25">
      <c r="A8" s="917" t="str">
        <f>Menu!F3</f>
        <v>USCGC CHARLES SEXTON</v>
      </c>
      <c r="B8" s="918"/>
      <c r="C8" s="918"/>
      <c r="D8" s="919"/>
      <c r="E8" s="920"/>
      <c r="F8" s="388" t="str">
        <f>Menu!F7</f>
        <v>AFLOAT</v>
      </c>
      <c r="G8" s="387"/>
      <c r="H8" s="389" t="s">
        <v>17</v>
      </c>
      <c r="I8" s="387"/>
      <c r="J8" s="389" t="s">
        <v>18</v>
      </c>
      <c r="K8" s="387"/>
      <c r="L8" s="390" t="s">
        <v>19</v>
      </c>
      <c r="M8" s="391">
        <f>Menu!F5</f>
        <v>43922</v>
      </c>
      <c r="N8" s="392">
        <f>Menu!F6</f>
        <v>43951</v>
      </c>
      <c r="O8" s="19"/>
      <c r="P8" s="831"/>
      <c r="Q8" s="832"/>
      <c r="R8" s="833"/>
      <c r="S8" s="20"/>
      <c r="T8" s="393" t="s">
        <v>234</v>
      </c>
      <c r="U8" s="394"/>
      <c r="V8" s="394"/>
      <c r="W8" s="394"/>
      <c r="X8" s="394"/>
      <c r="Y8" s="394"/>
      <c r="Z8" s="395"/>
      <c r="AA8" s="25">
        <f>SUM(AA4:AA7)</f>
        <v>0</v>
      </c>
      <c r="AD8" s="360"/>
      <c r="AE8" s="380" t="s">
        <v>212</v>
      </c>
      <c r="AF8" s="870" t="s">
        <v>213</v>
      </c>
      <c r="AG8" s="871"/>
      <c r="AH8" s="871"/>
      <c r="AI8" s="381">
        <f>'CG-3471'!L11</f>
        <v>0</v>
      </c>
      <c r="AJ8" s="358"/>
      <c r="AK8" s="851"/>
      <c r="AL8" s="852"/>
      <c r="AM8" s="852"/>
      <c r="AN8" s="852"/>
      <c r="AO8" s="853"/>
      <c r="AP8" s="361"/>
      <c r="AS8" s="360"/>
      <c r="AT8" s="851"/>
      <c r="AU8" s="852"/>
      <c r="AV8" s="852"/>
      <c r="AW8" s="852"/>
      <c r="AX8" s="853"/>
      <c r="AY8" s="358"/>
      <c r="AZ8" s="851"/>
      <c r="BA8" s="852"/>
      <c r="BB8" s="852"/>
      <c r="BC8" s="852"/>
      <c r="BD8" s="853"/>
      <c r="BE8" s="361"/>
      <c r="BH8" s="360"/>
      <c r="BI8" s="787"/>
      <c r="BJ8" s="802"/>
      <c r="BK8" s="803"/>
      <c r="BL8" s="804"/>
      <c r="BM8" s="788"/>
      <c r="BN8" s="358"/>
      <c r="BO8" s="787"/>
      <c r="BP8" s="802"/>
      <c r="BQ8" s="803"/>
      <c r="BR8" s="80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831"/>
      <c r="Q9" s="832"/>
      <c r="R9" s="833"/>
      <c r="S9" s="20"/>
      <c r="T9" s="360"/>
      <c r="U9" s="358"/>
      <c r="V9" s="358"/>
      <c r="W9" s="402" t="s">
        <v>30</v>
      </c>
      <c r="Y9" s="358"/>
      <c r="Z9" s="358"/>
      <c r="AA9" s="361"/>
      <c r="AD9" s="360"/>
      <c r="AE9" s="403"/>
      <c r="AF9" s="404"/>
      <c r="AG9" s="615"/>
      <c r="AH9" s="404"/>
      <c r="AI9" s="386"/>
      <c r="AJ9" s="358"/>
      <c r="AK9" s="405" t="s">
        <v>10</v>
      </c>
      <c r="AL9" s="857" t="s">
        <v>11</v>
      </c>
      <c r="AM9" s="858"/>
      <c r="AN9" s="859"/>
      <c r="AO9" s="406" t="s">
        <v>12</v>
      </c>
      <c r="AP9" s="361"/>
      <c r="AS9" s="360"/>
      <c r="AT9" s="405" t="s">
        <v>10</v>
      </c>
      <c r="AU9" s="857" t="s">
        <v>11</v>
      </c>
      <c r="AV9" s="858"/>
      <c r="AW9" s="859"/>
      <c r="AX9" s="406" t="s">
        <v>12</v>
      </c>
      <c r="AY9" s="358"/>
      <c r="AZ9" s="405" t="s">
        <v>10</v>
      </c>
      <c r="BA9" s="857" t="s">
        <v>11</v>
      </c>
      <c r="BB9" s="858"/>
      <c r="BC9" s="859"/>
      <c r="BD9" s="406" t="s">
        <v>12</v>
      </c>
      <c r="BE9" s="361"/>
      <c r="BH9" s="360"/>
      <c r="BI9" s="787"/>
      <c r="BJ9" s="802"/>
      <c r="BK9" s="803"/>
      <c r="BL9" s="804"/>
      <c r="BM9" s="788"/>
      <c r="BN9" s="358"/>
      <c r="BO9" s="787"/>
      <c r="BP9" s="802"/>
      <c r="BQ9" s="803"/>
      <c r="BR9" s="804"/>
      <c r="BS9" s="788"/>
      <c r="BT9" s="361"/>
    </row>
    <row r="10" spans="1:72" ht="13.5" customHeight="1" thickBot="1" x14ac:dyDescent="0.25">
      <c r="A10" s="407" t="s">
        <v>22</v>
      </c>
      <c r="B10" s="408"/>
      <c r="C10" s="400"/>
      <c r="D10" s="400"/>
      <c r="E10" s="400"/>
      <c r="F10" s="141">
        <v>0</v>
      </c>
      <c r="G10" s="408" t="s">
        <v>23</v>
      </c>
      <c r="H10" s="400"/>
      <c r="I10" s="400"/>
      <c r="J10" s="400"/>
      <c r="K10" s="400"/>
      <c r="L10" s="400"/>
      <c r="M10" s="409"/>
      <c r="N10" s="141">
        <v>0</v>
      </c>
      <c r="O10" s="19"/>
      <c r="P10" s="831"/>
      <c r="Q10" s="832"/>
      <c r="R10" s="833"/>
      <c r="S10" s="20"/>
      <c r="T10" s="364"/>
      <c r="U10" s="365" t="s">
        <v>13</v>
      </c>
      <c r="V10" s="615"/>
      <c r="W10" s="615"/>
      <c r="X10" s="615"/>
      <c r="Y10" s="366" t="s">
        <v>14</v>
      </c>
      <c r="Z10" s="615"/>
      <c r="AA10" s="367" t="s">
        <v>12</v>
      </c>
      <c r="AD10" s="360"/>
      <c r="AE10" s="410"/>
      <c r="AF10" s="868" t="s">
        <v>216</v>
      </c>
      <c r="AG10" s="869"/>
      <c r="AH10" s="615"/>
      <c r="AI10" s="381">
        <f>AI6-AI8</f>
        <v>0</v>
      </c>
      <c r="AJ10" s="358"/>
      <c r="AK10" s="17" t="s">
        <v>249</v>
      </c>
      <c r="AL10" s="860"/>
      <c r="AM10" s="861"/>
      <c r="AN10" s="861"/>
      <c r="AO10" s="21"/>
      <c r="AP10" s="361"/>
      <c r="AS10" s="360"/>
      <c r="AT10" s="17" t="s">
        <v>249</v>
      </c>
      <c r="AU10" s="860"/>
      <c r="AV10" s="861"/>
      <c r="AW10" s="861"/>
      <c r="AX10" s="21"/>
      <c r="AY10" s="358"/>
      <c r="AZ10" s="17" t="s">
        <v>249</v>
      </c>
      <c r="BA10" s="860"/>
      <c r="BB10" s="861"/>
      <c r="BC10" s="861"/>
      <c r="BD10" s="21"/>
      <c r="BE10" s="361"/>
      <c r="BH10" s="360"/>
      <c r="BI10" s="787"/>
      <c r="BJ10" s="802"/>
      <c r="BK10" s="803"/>
      <c r="BL10" s="804"/>
      <c r="BM10" s="788"/>
      <c r="BN10" s="358"/>
      <c r="BO10" s="787"/>
      <c r="BP10" s="802"/>
      <c r="BQ10" s="803"/>
      <c r="BR10" s="80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0</v>
      </c>
      <c r="O11" s="19"/>
      <c r="P11" s="831"/>
      <c r="Q11" s="832"/>
      <c r="R11" s="833"/>
      <c r="S11" s="20"/>
      <c r="T11" s="864"/>
      <c r="U11" s="865"/>
      <c r="V11" s="865"/>
      <c r="W11" s="865"/>
      <c r="X11" s="863"/>
      <c r="Y11" s="862"/>
      <c r="Z11" s="863"/>
      <c r="AA11" s="141">
        <v>0</v>
      </c>
      <c r="AD11" s="360"/>
      <c r="AE11" s="412"/>
      <c r="AF11" s="358"/>
      <c r="AG11" s="358"/>
      <c r="AH11" s="358"/>
      <c r="AI11" s="413"/>
      <c r="AJ11" s="358"/>
      <c r="AK11" s="19"/>
      <c r="AL11" s="831"/>
      <c r="AM11" s="832"/>
      <c r="AN11" s="833"/>
      <c r="AO11" s="20"/>
      <c r="AP11" s="361"/>
      <c r="AS11" s="360"/>
      <c r="AT11" s="19"/>
      <c r="AU11" s="831"/>
      <c r="AV11" s="832"/>
      <c r="AW11" s="833"/>
      <c r="AX11" s="20"/>
      <c r="AY11" s="358"/>
      <c r="AZ11" s="19"/>
      <c r="BA11" s="831"/>
      <c r="BB11" s="832"/>
      <c r="BC11" s="833"/>
      <c r="BD11" s="20"/>
      <c r="BE11" s="361"/>
      <c r="BH11" s="360"/>
      <c r="BI11" s="787"/>
      <c r="BJ11" s="802"/>
      <c r="BK11" s="803"/>
      <c r="BL11" s="804"/>
      <c r="BM11" s="788"/>
      <c r="BN11" s="358"/>
      <c r="BO11" s="787"/>
      <c r="BP11" s="802"/>
      <c r="BQ11" s="803"/>
      <c r="BR11" s="804"/>
      <c r="BS11" s="788"/>
      <c r="BT11" s="361"/>
    </row>
    <row r="12" spans="1:72" ht="13.5" customHeight="1" thickBot="1" x14ac:dyDescent="0.25">
      <c r="A12" s="407" t="s">
        <v>26</v>
      </c>
      <c r="B12" s="408"/>
      <c r="C12" s="400"/>
      <c r="D12" s="400"/>
      <c r="E12" s="400"/>
      <c r="F12" s="411">
        <f>S43</f>
        <v>982.59999999999991</v>
      </c>
      <c r="G12" s="408" t="s">
        <v>27</v>
      </c>
      <c r="H12" s="400"/>
      <c r="I12" s="400"/>
      <c r="J12" s="400"/>
      <c r="K12" s="400"/>
      <c r="L12" s="400"/>
      <c r="M12" s="400"/>
      <c r="N12" s="411">
        <f>(N43)</f>
        <v>0</v>
      </c>
      <c r="O12" s="19"/>
      <c r="P12" s="831"/>
      <c r="Q12" s="832"/>
      <c r="R12" s="833"/>
      <c r="S12" s="20"/>
      <c r="T12" s="864"/>
      <c r="U12" s="865"/>
      <c r="V12" s="865"/>
      <c r="W12" s="865"/>
      <c r="X12" s="863"/>
      <c r="Y12" s="862"/>
      <c r="Z12" s="863"/>
      <c r="AA12" s="141">
        <v>0</v>
      </c>
      <c r="AD12" s="360"/>
      <c r="AE12" s="380" t="s">
        <v>217</v>
      </c>
      <c r="AF12" s="866" t="s">
        <v>218</v>
      </c>
      <c r="AG12" s="867"/>
      <c r="AH12" s="867"/>
      <c r="AI12" s="381">
        <f>E18</f>
        <v>0</v>
      </c>
      <c r="AJ12" s="358"/>
      <c r="AK12" s="19"/>
      <c r="AL12" s="831"/>
      <c r="AM12" s="832"/>
      <c r="AN12" s="833"/>
      <c r="AO12" s="20"/>
      <c r="AP12" s="361"/>
      <c r="AS12" s="360"/>
      <c r="AT12" s="19"/>
      <c r="AU12" s="831"/>
      <c r="AV12" s="832"/>
      <c r="AW12" s="833"/>
      <c r="AX12" s="20"/>
      <c r="AY12" s="358"/>
      <c r="AZ12" s="19"/>
      <c r="BA12" s="831"/>
      <c r="BB12" s="832"/>
      <c r="BC12" s="833"/>
      <c r="BD12" s="20"/>
      <c r="BE12" s="361"/>
      <c r="BH12" s="360"/>
      <c r="BI12" s="787"/>
      <c r="BJ12" s="802"/>
      <c r="BK12" s="803"/>
      <c r="BL12" s="804"/>
      <c r="BM12" s="788"/>
      <c r="BN12" s="358"/>
      <c r="BO12" s="787"/>
      <c r="BP12" s="802"/>
      <c r="BQ12" s="803"/>
      <c r="BR12" s="804"/>
      <c r="BS12" s="788"/>
      <c r="BT12" s="361"/>
    </row>
    <row r="13" spans="1:72" ht="13.5" customHeight="1" thickBot="1" x14ac:dyDescent="0.25">
      <c r="A13" s="407" t="s">
        <v>28</v>
      </c>
      <c r="B13" s="408"/>
      <c r="C13" s="400"/>
      <c r="D13" s="400"/>
      <c r="E13" s="400"/>
      <c r="F13" s="411">
        <f>SUM(F10:F12)</f>
        <v>982.59999999999991</v>
      </c>
      <c r="G13" s="408" t="s">
        <v>29</v>
      </c>
      <c r="H13" s="400"/>
      <c r="I13" s="400"/>
      <c r="J13" s="400"/>
      <c r="K13" s="400"/>
      <c r="L13" s="400"/>
      <c r="M13" s="400"/>
      <c r="N13" s="141">
        <v>0</v>
      </c>
      <c r="O13" s="17" t="s">
        <v>250</v>
      </c>
      <c r="P13" s="860"/>
      <c r="Q13" s="861"/>
      <c r="R13" s="861"/>
      <c r="S13" s="18"/>
      <c r="T13" s="864"/>
      <c r="U13" s="865"/>
      <c r="V13" s="865"/>
      <c r="W13" s="865"/>
      <c r="X13" s="863"/>
      <c r="Y13" s="862"/>
      <c r="Z13" s="863"/>
      <c r="AA13" s="141">
        <v>0</v>
      </c>
      <c r="AD13" s="360"/>
      <c r="AE13" s="385"/>
      <c r="AF13" s="358"/>
      <c r="AG13" s="358"/>
      <c r="AH13" s="358"/>
      <c r="AI13" s="386"/>
      <c r="AJ13" s="358"/>
      <c r="AK13" s="19"/>
      <c r="AL13" s="831"/>
      <c r="AM13" s="832"/>
      <c r="AN13" s="833"/>
      <c r="AO13" s="20"/>
      <c r="AP13" s="361"/>
      <c r="AS13" s="360"/>
      <c r="AT13" s="19"/>
      <c r="AU13" s="831"/>
      <c r="AV13" s="832"/>
      <c r="AW13" s="833"/>
      <c r="AX13" s="20"/>
      <c r="AY13" s="358"/>
      <c r="AZ13" s="19"/>
      <c r="BA13" s="831"/>
      <c r="BB13" s="832"/>
      <c r="BC13" s="833"/>
      <c r="BD13" s="20"/>
      <c r="BE13" s="361"/>
      <c r="BH13" s="360"/>
      <c r="BI13" s="787"/>
      <c r="BJ13" s="802"/>
      <c r="BK13" s="803"/>
      <c r="BL13" s="804"/>
      <c r="BM13" s="788"/>
      <c r="BN13" s="358"/>
      <c r="BO13" s="787"/>
      <c r="BP13" s="802"/>
      <c r="BQ13" s="803"/>
      <c r="BR13" s="80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t="s">
        <v>561</v>
      </c>
      <c r="P14" s="825" t="s">
        <v>563</v>
      </c>
      <c r="Q14" s="826"/>
      <c r="R14" s="827"/>
      <c r="S14" s="20">
        <v>134.9</v>
      </c>
      <c r="T14" s="864"/>
      <c r="U14" s="865"/>
      <c r="V14" s="865"/>
      <c r="W14" s="865"/>
      <c r="X14" s="863"/>
      <c r="Y14" s="862"/>
      <c r="Z14" s="863"/>
      <c r="AA14" s="141">
        <v>0</v>
      </c>
      <c r="AD14" s="360"/>
      <c r="AE14" s="380" t="s">
        <v>217</v>
      </c>
      <c r="AF14" s="870" t="s">
        <v>219</v>
      </c>
      <c r="AG14" s="871"/>
      <c r="AH14" s="871"/>
      <c r="AI14" s="381">
        <f>F10</f>
        <v>0</v>
      </c>
      <c r="AJ14" s="358"/>
      <c r="AK14" s="19"/>
      <c r="AL14" s="831"/>
      <c r="AM14" s="832"/>
      <c r="AN14" s="833"/>
      <c r="AO14" s="20"/>
      <c r="AP14" s="361"/>
      <c r="AS14" s="360"/>
      <c r="AT14" s="19"/>
      <c r="AU14" s="831"/>
      <c r="AV14" s="832"/>
      <c r="AW14" s="833"/>
      <c r="AX14" s="20"/>
      <c r="AY14" s="358"/>
      <c r="AZ14" s="19"/>
      <c r="BA14" s="831"/>
      <c r="BB14" s="832"/>
      <c r="BC14" s="833"/>
      <c r="BD14" s="20"/>
      <c r="BE14" s="361"/>
      <c r="BH14" s="360"/>
      <c r="BI14" s="787"/>
      <c r="BJ14" s="802"/>
      <c r="BK14" s="803"/>
      <c r="BL14" s="804"/>
      <c r="BM14" s="788"/>
      <c r="BN14" s="358"/>
      <c r="BO14" s="787"/>
      <c r="BP14" s="802"/>
      <c r="BQ14" s="803"/>
      <c r="BR14" s="804"/>
      <c r="BS14" s="788"/>
      <c r="BT14" s="361"/>
    </row>
    <row r="15" spans="1:72" ht="13.5" customHeight="1" thickBot="1" x14ac:dyDescent="0.25">
      <c r="A15" s="407" t="s">
        <v>302</v>
      </c>
      <c r="B15" s="408"/>
      <c r="C15" s="400"/>
      <c r="D15" s="400"/>
      <c r="E15" s="414">
        <f>AA27</f>
        <v>0</v>
      </c>
      <c r="F15" s="416"/>
      <c r="G15" s="408" t="s">
        <v>34</v>
      </c>
      <c r="H15" s="400"/>
      <c r="I15" s="400"/>
      <c r="J15" s="400"/>
      <c r="K15" s="400"/>
      <c r="L15" s="400"/>
      <c r="M15" s="358"/>
      <c r="N15" s="417">
        <f>SUM(N10:N14)</f>
        <v>0</v>
      </c>
      <c r="O15" s="19" t="s">
        <v>559</v>
      </c>
      <c r="P15" s="817" t="s">
        <v>564</v>
      </c>
      <c r="Q15" s="818"/>
      <c r="R15" s="819"/>
      <c r="S15" s="20">
        <v>295.27</v>
      </c>
      <c r="T15" s="393" t="s">
        <v>234</v>
      </c>
      <c r="U15" s="394"/>
      <c r="V15" s="394"/>
      <c r="W15" s="394"/>
      <c r="X15" s="394"/>
      <c r="Y15" s="394"/>
      <c r="Z15" s="418"/>
      <c r="AA15" s="25">
        <f>SUM(AA11:AA14)</f>
        <v>0</v>
      </c>
      <c r="AD15" s="360"/>
      <c r="AE15" s="403"/>
      <c r="AF15" s="404"/>
      <c r="AG15" s="615"/>
      <c r="AH15" s="404"/>
      <c r="AI15" s="386"/>
      <c r="AJ15" s="358"/>
      <c r="AK15" s="19"/>
      <c r="AL15" s="831"/>
      <c r="AM15" s="832"/>
      <c r="AN15" s="833"/>
      <c r="AO15" s="20"/>
      <c r="AP15" s="361"/>
      <c r="AS15" s="360"/>
      <c r="AT15" s="19"/>
      <c r="AU15" s="831"/>
      <c r="AV15" s="832"/>
      <c r="AW15" s="833"/>
      <c r="AX15" s="20"/>
      <c r="AY15" s="358"/>
      <c r="AZ15" s="19"/>
      <c r="BA15" s="831"/>
      <c r="BB15" s="832"/>
      <c r="BC15" s="833"/>
      <c r="BD15" s="20"/>
      <c r="BE15" s="361"/>
      <c r="BH15" s="360"/>
      <c r="BI15" s="787"/>
      <c r="BJ15" s="802"/>
      <c r="BK15" s="803"/>
      <c r="BL15" s="804"/>
      <c r="BM15" s="788"/>
      <c r="BN15" s="358"/>
      <c r="BO15" s="787"/>
      <c r="BP15" s="802"/>
      <c r="BQ15" s="803"/>
      <c r="BR15" s="804"/>
      <c r="BS15" s="788"/>
      <c r="BT15" s="361"/>
    </row>
    <row r="16" spans="1:72" ht="13.5" customHeight="1" thickBot="1" x14ac:dyDescent="0.25">
      <c r="A16" s="407" t="s">
        <v>33</v>
      </c>
      <c r="B16" s="408"/>
      <c r="C16" s="400"/>
      <c r="D16" s="400"/>
      <c r="E16" s="414">
        <f>N31</f>
        <v>0</v>
      </c>
      <c r="F16" s="416"/>
      <c r="G16" s="419" t="s">
        <v>36</v>
      </c>
      <c r="H16" s="358"/>
      <c r="I16" s="358"/>
      <c r="J16" s="358"/>
      <c r="K16" s="358"/>
      <c r="L16" s="358"/>
      <c r="M16" s="930"/>
      <c r="N16" s="931"/>
      <c r="O16" s="19" t="s">
        <v>562</v>
      </c>
      <c r="P16" s="817" t="s">
        <v>565</v>
      </c>
      <c r="Q16" s="818"/>
      <c r="R16" s="819"/>
      <c r="S16" s="20">
        <v>159.78</v>
      </c>
      <c r="T16" s="360"/>
      <c r="U16" s="358"/>
      <c r="V16" s="358"/>
      <c r="W16" s="402" t="s">
        <v>48</v>
      </c>
      <c r="X16" s="358"/>
      <c r="Y16" s="358"/>
      <c r="Z16" s="358"/>
      <c r="AA16" s="361"/>
      <c r="AD16" s="360"/>
      <c r="AE16" s="410"/>
      <c r="AF16" s="868" t="s">
        <v>220</v>
      </c>
      <c r="AG16" s="869"/>
      <c r="AH16" s="615"/>
      <c r="AI16" s="381">
        <f>AI12-AI14</f>
        <v>0</v>
      </c>
      <c r="AJ16" s="358"/>
      <c r="AK16" s="17" t="s">
        <v>250</v>
      </c>
      <c r="AL16" s="823"/>
      <c r="AM16" s="824"/>
      <c r="AN16" s="824"/>
      <c r="AO16" s="21"/>
      <c r="AP16" s="361"/>
      <c r="AS16" s="360"/>
      <c r="AT16" s="17" t="s">
        <v>250</v>
      </c>
      <c r="AU16" s="823"/>
      <c r="AV16" s="824"/>
      <c r="AW16" s="824"/>
      <c r="AX16" s="21"/>
      <c r="AY16" s="358"/>
      <c r="AZ16" s="17" t="s">
        <v>250</v>
      </c>
      <c r="BA16" s="823"/>
      <c r="BB16" s="824"/>
      <c r="BC16" s="824"/>
      <c r="BD16" s="21"/>
      <c r="BE16" s="361"/>
      <c r="BH16" s="360"/>
      <c r="BI16" s="787"/>
      <c r="BJ16" s="802"/>
      <c r="BK16" s="803"/>
      <c r="BL16" s="804"/>
      <c r="BM16" s="788"/>
      <c r="BN16" s="358"/>
      <c r="BO16" s="787"/>
      <c r="BP16" s="802"/>
      <c r="BQ16" s="803"/>
      <c r="BR16" s="804"/>
      <c r="BS16" s="788"/>
      <c r="BT16" s="361"/>
    </row>
    <row r="17" spans="1:72" ht="13.5" customHeight="1" thickBot="1" x14ac:dyDescent="0.25">
      <c r="A17" s="407" t="s">
        <v>35</v>
      </c>
      <c r="B17" s="408"/>
      <c r="C17" s="400"/>
      <c r="D17" s="400"/>
      <c r="E17" s="414">
        <f>AA15</f>
        <v>0</v>
      </c>
      <c r="F17" s="416"/>
      <c r="G17" s="400"/>
      <c r="H17" s="420"/>
      <c r="I17" s="927"/>
      <c r="J17" s="928"/>
      <c r="K17" s="928"/>
      <c r="L17" s="929"/>
      <c r="M17" s="178">
        <f>AA42</f>
        <v>0</v>
      </c>
      <c r="N17" s="416"/>
      <c r="O17" s="19" t="s">
        <v>559</v>
      </c>
      <c r="P17" s="820" t="s">
        <v>566</v>
      </c>
      <c r="Q17" s="821"/>
      <c r="R17" s="822"/>
      <c r="S17" s="20">
        <v>156.41999999999999</v>
      </c>
      <c r="T17" s="364"/>
      <c r="U17" s="365" t="s">
        <v>52</v>
      </c>
      <c r="V17" s="365"/>
      <c r="W17" s="366" t="s">
        <v>53</v>
      </c>
      <c r="X17" s="410"/>
      <c r="Y17" s="365" t="s">
        <v>52</v>
      </c>
      <c r="Z17" s="615"/>
      <c r="AA17" s="367" t="s">
        <v>12</v>
      </c>
      <c r="AD17" s="360"/>
      <c r="AE17" s="358"/>
      <c r="AF17" s="421"/>
      <c r="AG17" s="358"/>
      <c r="AH17" s="358"/>
      <c r="AI17" s="386"/>
      <c r="AJ17" s="358"/>
      <c r="AK17" s="19"/>
      <c r="AL17" s="825"/>
      <c r="AM17" s="826"/>
      <c r="AN17" s="827"/>
      <c r="AO17" s="20"/>
      <c r="AP17" s="361"/>
      <c r="AS17" s="360"/>
      <c r="AT17" s="19"/>
      <c r="AU17" s="825"/>
      <c r="AV17" s="826"/>
      <c r="AW17" s="827"/>
      <c r="AX17" s="20"/>
      <c r="AY17" s="358"/>
      <c r="AZ17" s="19"/>
      <c r="BA17" s="825"/>
      <c r="BB17" s="826"/>
      <c r="BC17" s="827"/>
      <c r="BD17" s="20"/>
      <c r="BE17" s="361"/>
      <c r="BH17" s="360"/>
      <c r="BI17" s="787"/>
      <c r="BJ17" s="802"/>
      <c r="BK17" s="803"/>
      <c r="BL17" s="804"/>
      <c r="BM17" s="788"/>
      <c r="BN17" s="358"/>
      <c r="BO17" s="787"/>
      <c r="BP17" s="802"/>
      <c r="BQ17" s="803"/>
      <c r="BR17" s="804"/>
      <c r="BS17" s="788"/>
      <c r="BT17" s="361"/>
    </row>
    <row r="18" spans="1:72" ht="13.5" customHeight="1" thickBot="1" x14ac:dyDescent="0.25">
      <c r="A18" s="407" t="s">
        <v>37</v>
      </c>
      <c r="B18" s="408"/>
      <c r="C18" s="400"/>
      <c r="D18" s="400"/>
      <c r="E18" s="140">
        <v>0</v>
      </c>
      <c r="F18" s="416"/>
      <c r="G18" s="408" t="s">
        <v>39</v>
      </c>
      <c r="H18" s="400"/>
      <c r="I18" s="400"/>
      <c r="J18" s="400"/>
      <c r="K18" s="400"/>
      <c r="L18" s="400"/>
      <c r="M18" s="140">
        <v>0</v>
      </c>
      <c r="N18" s="422"/>
      <c r="O18" s="19" t="s">
        <v>562</v>
      </c>
      <c r="P18" s="817" t="s">
        <v>567</v>
      </c>
      <c r="Q18" s="818"/>
      <c r="R18" s="819"/>
      <c r="S18" s="20">
        <v>236.23</v>
      </c>
      <c r="T18" s="864"/>
      <c r="U18" s="865"/>
      <c r="V18" s="863"/>
      <c r="W18" s="143">
        <v>0</v>
      </c>
      <c r="X18" s="876"/>
      <c r="Y18" s="865"/>
      <c r="Z18" s="863"/>
      <c r="AA18" s="141">
        <v>0</v>
      </c>
      <c r="AD18" s="360"/>
      <c r="AE18" s="358"/>
      <c r="AF18" s="410" t="s">
        <v>216</v>
      </c>
      <c r="AG18" s="616"/>
      <c r="AH18" s="616"/>
      <c r="AI18" s="381">
        <f>AI10</f>
        <v>0</v>
      </c>
      <c r="AJ18" s="358"/>
      <c r="AK18" s="19"/>
      <c r="AL18" s="820"/>
      <c r="AM18" s="821"/>
      <c r="AN18" s="822"/>
      <c r="AO18" s="20"/>
      <c r="AP18" s="361"/>
      <c r="AS18" s="360"/>
      <c r="AT18" s="19"/>
      <c r="AU18" s="820"/>
      <c r="AV18" s="821"/>
      <c r="AW18" s="822"/>
      <c r="AX18" s="20"/>
      <c r="AY18" s="358"/>
      <c r="AZ18" s="19"/>
      <c r="BA18" s="820"/>
      <c r="BB18" s="821"/>
      <c r="BC18" s="822"/>
      <c r="BD18" s="20"/>
      <c r="BE18" s="361"/>
      <c r="BH18" s="360"/>
      <c r="BI18" s="787"/>
      <c r="BJ18" s="802"/>
      <c r="BK18" s="803"/>
      <c r="BL18" s="804"/>
      <c r="BM18" s="788"/>
      <c r="BN18" s="358"/>
      <c r="BO18" s="787"/>
      <c r="BP18" s="802"/>
      <c r="BQ18" s="803"/>
      <c r="BR18" s="804"/>
      <c r="BS18" s="788"/>
      <c r="BT18" s="361"/>
    </row>
    <row r="19" spans="1:72" ht="13.5" customHeight="1" x14ac:dyDescent="0.2">
      <c r="A19" s="407" t="s">
        <v>38</v>
      </c>
      <c r="B19" s="408"/>
      <c r="C19" s="400"/>
      <c r="D19" s="400"/>
      <c r="E19" s="400"/>
      <c r="F19" s="423">
        <f>SUM(E14:E18)</f>
        <v>0</v>
      </c>
      <c r="G19" s="408" t="s">
        <v>41</v>
      </c>
      <c r="H19" s="400"/>
      <c r="I19" s="400"/>
      <c r="J19" s="400"/>
      <c r="K19" s="400"/>
      <c r="L19" s="400"/>
      <c r="M19" s="140">
        <v>0</v>
      </c>
      <c r="N19" s="422"/>
      <c r="O19" s="19"/>
      <c r="P19" s="817"/>
      <c r="Q19" s="818"/>
      <c r="R19" s="819"/>
      <c r="S19" s="20"/>
      <c r="T19" s="864"/>
      <c r="U19" s="865"/>
      <c r="V19" s="863"/>
      <c r="W19" s="143">
        <v>0</v>
      </c>
      <c r="X19" s="876"/>
      <c r="Y19" s="865"/>
      <c r="Z19" s="863"/>
      <c r="AA19" s="141">
        <v>0</v>
      </c>
      <c r="AD19" s="360"/>
      <c r="AE19" s="358"/>
      <c r="AF19" s="412" t="s">
        <v>220</v>
      </c>
      <c r="AG19" s="358"/>
      <c r="AH19" s="358"/>
      <c r="AI19" s="381">
        <f>AI16</f>
        <v>0</v>
      </c>
      <c r="AJ19" s="358"/>
      <c r="AK19" s="19"/>
      <c r="AL19" s="820"/>
      <c r="AM19" s="821"/>
      <c r="AN19" s="822"/>
      <c r="AO19" s="20"/>
      <c r="AP19" s="361"/>
      <c r="AS19" s="360"/>
      <c r="AT19" s="19"/>
      <c r="AU19" s="820"/>
      <c r="AV19" s="821"/>
      <c r="AW19" s="822"/>
      <c r="AX19" s="20"/>
      <c r="AY19" s="358"/>
      <c r="AZ19" s="19"/>
      <c r="BA19" s="820"/>
      <c r="BB19" s="821"/>
      <c r="BC19" s="822"/>
      <c r="BD19" s="20"/>
      <c r="BE19" s="361"/>
      <c r="BH19" s="360"/>
      <c r="BI19" s="787"/>
      <c r="BJ19" s="802"/>
      <c r="BK19" s="803"/>
      <c r="BL19" s="804"/>
      <c r="BM19" s="788"/>
      <c r="BN19" s="358"/>
      <c r="BO19" s="787"/>
      <c r="BP19" s="802"/>
      <c r="BQ19" s="803"/>
      <c r="BR19" s="804"/>
      <c r="BS19" s="788"/>
      <c r="BT19" s="361"/>
    </row>
    <row r="20" spans="1:72" ht="13.5" customHeight="1" thickBot="1" x14ac:dyDescent="0.25">
      <c r="A20" s="407" t="s">
        <v>40</v>
      </c>
      <c r="B20" s="408"/>
      <c r="C20" s="400"/>
      <c r="D20" s="400"/>
      <c r="E20" s="400"/>
      <c r="F20" s="411">
        <f>F13-F19</f>
        <v>982.59999999999991</v>
      </c>
      <c r="G20" s="408" t="s">
        <v>304</v>
      </c>
      <c r="H20" s="400"/>
      <c r="I20" s="400"/>
      <c r="J20" s="400"/>
      <c r="K20" s="400"/>
      <c r="L20" s="400"/>
      <c r="M20" s="140">
        <v>0</v>
      </c>
      <c r="N20" s="424"/>
      <c r="O20" s="19"/>
      <c r="P20" s="817"/>
      <c r="Q20" s="818"/>
      <c r="R20" s="819"/>
      <c r="S20" s="20"/>
      <c r="T20" s="897"/>
      <c r="U20" s="878"/>
      <c r="V20" s="879"/>
      <c r="W20" s="144">
        <v>0</v>
      </c>
      <c r="X20" s="877"/>
      <c r="Y20" s="878"/>
      <c r="Z20" s="879"/>
      <c r="AA20" s="141">
        <v>0</v>
      </c>
      <c r="AD20" s="360"/>
      <c r="AE20" s="358"/>
      <c r="AF20" s="610" t="s">
        <v>221</v>
      </c>
      <c r="AG20" s="613"/>
      <c r="AH20" s="613"/>
      <c r="AI20" s="381">
        <f>AI18+AI19</f>
        <v>0</v>
      </c>
      <c r="AJ20" s="358"/>
      <c r="AK20" s="19"/>
      <c r="AL20" s="820"/>
      <c r="AM20" s="821"/>
      <c r="AN20" s="822"/>
      <c r="AO20" s="20"/>
      <c r="AP20" s="361"/>
      <c r="AS20" s="360"/>
      <c r="AT20" s="19"/>
      <c r="AU20" s="820"/>
      <c r="AV20" s="821"/>
      <c r="AW20" s="822"/>
      <c r="AX20" s="20"/>
      <c r="AY20" s="358"/>
      <c r="AZ20" s="19"/>
      <c r="BA20" s="820"/>
      <c r="BB20" s="821"/>
      <c r="BC20" s="822"/>
      <c r="BD20" s="20"/>
      <c r="BE20" s="361"/>
      <c r="BH20" s="360"/>
      <c r="BI20" s="787"/>
      <c r="BJ20" s="802"/>
      <c r="BK20" s="803"/>
      <c r="BL20" s="804"/>
      <c r="BM20" s="788"/>
      <c r="BN20" s="358"/>
      <c r="BO20" s="787"/>
      <c r="BP20" s="802"/>
      <c r="BQ20" s="803"/>
      <c r="BR20" s="804"/>
      <c r="BS20" s="788"/>
      <c r="BT20" s="361"/>
    </row>
    <row r="21" spans="1:72" ht="13.5" customHeight="1" thickBot="1" x14ac:dyDescent="0.25">
      <c r="A21" s="407" t="s">
        <v>42</v>
      </c>
      <c r="B21" s="408"/>
      <c r="C21" s="400"/>
      <c r="D21" s="400"/>
      <c r="E21" s="400"/>
      <c r="F21" s="425">
        <f>(N43)</f>
        <v>0</v>
      </c>
      <c r="G21" s="408" t="s">
        <v>45</v>
      </c>
      <c r="H21" s="400"/>
      <c r="I21" s="400"/>
      <c r="J21" s="400"/>
      <c r="K21" s="400"/>
      <c r="L21" s="400"/>
      <c r="M21" s="400"/>
      <c r="N21" s="411">
        <f>SUM(M17:M20)</f>
        <v>0</v>
      </c>
      <c r="O21" s="19"/>
      <c r="P21" s="817"/>
      <c r="Q21" s="818"/>
      <c r="R21" s="819"/>
      <c r="S21" s="20"/>
      <c r="T21" s="393" t="s">
        <v>234</v>
      </c>
      <c r="U21" s="394"/>
      <c r="V21" s="394"/>
      <c r="W21" s="394"/>
      <c r="X21" s="394"/>
      <c r="Y21" s="394"/>
      <c r="Z21" s="395"/>
      <c r="AA21" s="25">
        <f>SUM(W18:W20)+SUM(AA18:AA20)</f>
        <v>0</v>
      </c>
      <c r="AD21" s="360"/>
      <c r="AE21" s="358"/>
      <c r="AF21" s="369"/>
      <c r="AG21" s="426"/>
      <c r="AH21" s="427"/>
      <c r="AI21" s="426"/>
      <c r="AJ21" s="358"/>
      <c r="AK21" s="19"/>
      <c r="AL21" s="820"/>
      <c r="AM21" s="821"/>
      <c r="AN21" s="822"/>
      <c r="AO21" s="20"/>
      <c r="AP21" s="361"/>
      <c r="AS21" s="360"/>
      <c r="AT21" s="19"/>
      <c r="AU21" s="820"/>
      <c r="AV21" s="821"/>
      <c r="AW21" s="822"/>
      <c r="AX21" s="20"/>
      <c r="AY21" s="358"/>
      <c r="AZ21" s="19"/>
      <c r="BA21" s="820"/>
      <c r="BB21" s="821"/>
      <c r="BC21" s="822"/>
      <c r="BD21" s="20"/>
      <c r="BE21" s="361"/>
      <c r="BH21" s="360"/>
      <c r="BI21" s="787"/>
      <c r="BJ21" s="802"/>
      <c r="BK21" s="803"/>
      <c r="BL21" s="804"/>
      <c r="BM21" s="788"/>
      <c r="BN21" s="358"/>
      <c r="BO21" s="787"/>
      <c r="BP21" s="802"/>
      <c r="BQ21" s="803"/>
      <c r="BR21" s="804"/>
      <c r="BS21" s="788"/>
      <c r="BT21" s="361"/>
    </row>
    <row r="22" spans="1:72" ht="13.5" customHeight="1" thickBot="1" x14ac:dyDescent="0.25">
      <c r="A22" s="407" t="s">
        <v>44</v>
      </c>
      <c r="B22" s="408"/>
      <c r="C22" s="400"/>
      <c r="D22" s="400"/>
      <c r="E22" s="400"/>
      <c r="F22" s="411">
        <f>F20-F21</f>
        <v>982.59999999999991</v>
      </c>
      <c r="G22" s="408" t="s">
        <v>47</v>
      </c>
      <c r="H22" s="358"/>
      <c r="I22" s="358"/>
      <c r="J22" s="358"/>
      <c r="K22" s="358"/>
      <c r="L22" s="358"/>
      <c r="M22" s="358"/>
      <c r="N22" s="417">
        <f>N15-N21</f>
        <v>0</v>
      </c>
      <c r="O22" s="19"/>
      <c r="P22" s="820"/>
      <c r="Q22" s="821"/>
      <c r="R22" s="822"/>
      <c r="S22" s="20"/>
      <c r="T22" s="360"/>
      <c r="U22" s="358"/>
      <c r="V22" s="358"/>
      <c r="W22" s="402" t="s">
        <v>301</v>
      </c>
      <c r="X22" s="358"/>
      <c r="Y22" s="358"/>
      <c r="Z22" s="358"/>
      <c r="AA22" s="361"/>
      <c r="AD22" s="360"/>
      <c r="AE22" s="358"/>
      <c r="AF22" s="358"/>
      <c r="AG22" s="846"/>
      <c r="AH22" s="847"/>
      <c r="AI22" s="358"/>
      <c r="AJ22" s="358"/>
      <c r="AK22" s="19"/>
      <c r="AL22" s="820"/>
      <c r="AM22" s="821"/>
      <c r="AN22" s="822"/>
      <c r="AO22" s="20"/>
      <c r="AP22" s="361"/>
      <c r="AS22" s="360"/>
      <c r="AT22" s="19"/>
      <c r="AU22" s="820"/>
      <c r="AV22" s="821"/>
      <c r="AW22" s="822"/>
      <c r="AX22" s="20"/>
      <c r="AY22" s="358"/>
      <c r="AZ22" s="19"/>
      <c r="BA22" s="820"/>
      <c r="BB22" s="821"/>
      <c r="BC22" s="822"/>
      <c r="BD22" s="20"/>
      <c r="BE22" s="361"/>
      <c r="BH22" s="360"/>
      <c r="BI22" s="787"/>
      <c r="BJ22" s="802"/>
      <c r="BK22" s="803"/>
      <c r="BL22" s="804"/>
      <c r="BM22" s="788"/>
      <c r="BN22" s="358"/>
      <c r="BO22" s="787"/>
      <c r="BP22" s="802"/>
      <c r="BQ22" s="803"/>
      <c r="BR22" s="804"/>
      <c r="BS22" s="788"/>
      <c r="BT22" s="361"/>
    </row>
    <row r="23" spans="1:72" ht="13.5" customHeight="1" x14ac:dyDescent="0.2">
      <c r="A23" s="407" t="s">
        <v>46</v>
      </c>
      <c r="B23" s="408"/>
      <c r="C23" s="400"/>
      <c r="D23" s="400"/>
      <c r="E23" s="400"/>
      <c r="F23" s="411">
        <f>IFERROR(F20/B32,0)</f>
        <v>0</v>
      </c>
      <c r="G23" s="363"/>
      <c r="H23" s="353"/>
      <c r="I23" s="363"/>
      <c r="J23" s="353"/>
      <c r="K23" s="363" t="s">
        <v>50</v>
      </c>
      <c r="L23" s="363"/>
      <c r="M23" s="363"/>
      <c r="N23" s="428"/>
      <c r="O23" s="19"/>
      <c r="P23" s="817"/>
      <c r="Q23" s="818"/>
      <c r="R23" s="819"/>
      <c r="S23" s="20"/>
      <c r="T23" s="364"/>
      <c r="U23" s="365" t="s">
        <v>52</v>
      </c>
      <c r="V23" s="365"/>
      <c r="W23" s="366" t="s">
        <v>53</v>
      </c>
      <c r="X23" s="410"/>
      <c r="Y23" s="365" t="s">
        <v>52</v>
      </c>
      <c r="Z23" s="615"/>
      <c r="AA23" s="367" t="s">
        <v>12</v>
      </c>
      <c r="AD23" s="360"/>
      <c r="AE23" s="358"/>
      <c r="AF23" s="358"/>
      <c r="AG23" s="358"/>
      <c r="AH23" s="358"/>
      <c r="AI23" s="358"/>
      <c r="AJ23" s="358"/>
      <c r="AK23" s="19"/>
      <c r="AL23" s="820"/>
      <c r="AM23" s="821"/>
      <c r="AN23" s="822"/>
      <c r="AO23" s="20"/>
      <c r="AP23" s="361"/>
      <c r="AS23" s="360"/>
      <c r="AT23" s="19"/>
      <c r="AU23" s="820"/>
      <c r="AV23" s="821"/>
      <c r="AW23" s="822"/>
      <c r="AX23" s="20"/>
      <c r="AY23" s="358"/>
      <c r="AZ23" s="19"/>
      <c r="BA23" s="820"/>
      <c r="BB23" s="821"/>
      <c r="BC23" s="822"/>
      <c r="BD23" s="20"/>
      <c r="BE23" s="361"/>
      <c r="BH23" s="360"/>
      <c r="BI23" s="787"/>
      <c r="BJ23" s="802"/>
      <c r="BK23" s="803"/>
      <c r="BL23" s="804"/>
      <c r="BM23" s="788"/>
      <c r="BN23" s="358"/>
      <c r="BO23" s="787"/>
      <c r="BP23" s="802"/>
      <c r="BQ23" s="803"/>
      <c r="BR23" s="804"/>
      <c r="BS23" s="788"/>
      <c r="BT23" s="361"/>
    </row>
    <row r="24" spans="1:72" ht="13.5" customHeight="1" thickBot="1" x14ac:dyDescent="0.25">
      <c r="A24" s="429" t="s">
        <v>49</v>
      </c>
      <c r="B24" s="419"/>
      <c r="C24" s="358"/>
      <c r="D24" s="358"/>
      <c r="E24" s="358"/>
      <c r="F24" s="430">
        <f>IFERROR((E16+E17+F20)/E18,0)</f>
        <v>0</v>
      </c>
      <c r="G24" s="400"/>
      <c r="H24" s="400"/>
      <c r="I24" s="400"/>
      <c r="J24" s="400"/>
      <c r="K24" s="400"/>
      <c r="L24" s="400"/>
      <c r="M24" s="400"/>
      <c r="N24" s="401"/>
      <c r="O24" s="19"/>
      <c r="P24" s="820"/>
      <c r="Q24" s="821"/>
      <c r="R24" s="822"/>
      <c r="S24" s="20"/>
      <c r="T24" s="864"/>
      <c r="U24" s="865"/>
      <c r="V24" s="863"/>
      <c r="W24" s="143">
        <v>0</v>
      </c>
      <c r="X24" s="862"/>
      <c r="Y24" s="865"/>
      <c r="Z24" s="863"/>
      <c r="AA24" s="141">
        <v>0</v>
      </c>
      <c r="AD24" s="360"/>
      <c r="AE24" s="358"/>
      <c r="AF24" s="358"/>
      <c r="AG24" s="358"/>
      <c r="AH24" s="358"/>
      <c r="AI24" s="358"/>
      <c r="AJ24" s="358"/>
      <c r="AK24" s="19"/>
      <c r="AL24" s="820"/>
      <c r="AM24" s="821"/>
      <c r="AN24" s="822"/>
      <c r="AO24" s="20"/>
      <c r="AP24" s="361"/>
      <c r="AS24" s="360"/>
      <c r="AT24" s="19"/>
      <c r="AU24" s="820"/>
      <c r="AV24" s="821"/>
      <c r="AW24" s="822"/>
      <c r="AX24" s="20"/>
      <c r="AY24" s="358"/>
      <c r="AZ24" s="19"/>
      <c r="BA24" s="820"/>
      <c r="BB24" s="821"/>
      <c r="BC24" s="822"/>
      <c r="BD24" s="20"/>
      <c r="BE24" s="361"/>
      <c r="BH24" s="360"/>
      <c r="BI24" s="787"/>
      <c r="BJ24" s="802"/>
      <c r="BK24" s="803"/>
      <c r="BL24" s="804"/>
      <c r="BM24" s="788"/>
      <c r="BN24" s="358"/>
      <c r="BO24" s="787"/>
      <c r="BP24" s="802"/>
      <c r="BQ24" s="803"/>
      <c r="BR24" s="80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20"/>
      <c r="Q25" s="821"/>
      <c r="R25" s="822"/>
      <c r="S25" s="20"/>
      <c r="T25" s="864"/>
      <c r="U25" s="865"/>
      <c r="V25" s="863"/>
      <c r="W25" s="143">
        <v>0</v>
      </c>
      <c r="X25" s="862"/>
      <c r="Y25" s="865"/>
      <c r="Z25" s="863"/>
      <c r="AA25" s="141">
        <v>0</v>
      </c>
      <c r="AD25" s="360"/>
      <c r="AE25" s="358"/>
      <c r="AF25" s="358"/>
      <c r="AG25" s="358"/>
      <c r="AH25" s="358"/>
      <c r="AI25" s="358"/>
      <c r="AJ25" s="358"/>
      <c r="AK25" s="19"/>
      <c r="AL25" s="820"/>
      <c r="AM25" s="821"/>
      <c r="AN25" s="822"/>
      <c r="AO25" s="20"/>
      <c r="AP25" s="361"/>
      <c r="AS25" s="360"/>
      <c r="AT25" s="19"/>
      <c r="AU25" s="820"/>
      <c r="AV25" s="821"/>
      <c r="AW25" s="822"/>
      <c r="AX25" s="20"/>
      <c r="AY25" s="358"/>
      <c r="AZ25" s="19"/>
      <c r="BA25" s="820"/>
      <c r="BB25" s="821"/>
      <c r="BC25" s="822"/>
      <c r="BD25" s="20"/>
      <c r="BE25" s="361"/>
      <c r="BH25" s="360"/>
      <c r="BI25" s="787"/>
      <c r="BJ25" s="802"/>
      <c r="BK25" s="803"/>
      <c r="BL25" s="804"/>
      <c r="BM25" s="788"/>
      <c r="BN25" s="358"/>
      <c r="BO25" s="787"/>
      <c r="BP25" s="802"/>
      <c r="BQ25" s="803"/>
      <c r="BR25" s="804"/>
      <c r="BS25" s="788"/>
      <c r="BT25" s="361"/>
    </row>
    <row r="26" spans="1:72" ht="13.5" customHeight="1" thickBot="1" x14ac:dyDescent="0.25">
      <c r="A26" s="407" t="s">
        <v>57</v>
      </c>
      <c r="B26" s="146">
        <v>0</v>
      </c>
      <c r="C26" s="780"/>
      <c r="D26" s="778" t="s">
        <v>54</v>
      </c>
      <c r="E26" s="139">
        <v>0</v>
      </c>
      <c r="F26" s="411">
        <f t="shared" ref="F26:F31" si="0">ROUND((B26*E26),3)</f>
        <v>0</v>
      </c>
      <c r="G26" s="891" t="s">
        <v>122</v>
      </c>
      <c r="H26" s="892"/>
      <c r="I26" s="892"/>
      <c r="J26" s="892"/>
      <c r="K26" s="893"/>
      <c r="L26" s="901"/>
      <c r="M26" s="893"/>
      <c r="N26" s="141">
        <v>0</v>
      </c>
      <c r="O26" s="19"/>
      <c r="P26" s="820"/>
      <c r="Q26" s="821"/>
      <c r="R26" s="822"/>
      <c r="S26" s="20"/>
      <c r="T26" s="897"/>
      <c r="U26" s="878"/>
      <c r="V26" s="879"/>
      <c r="W26" s="143">
        <v>0</v>
      </c>
      <c r="X26" s="934"/>
      <c r="Y26" s="878"/>
      <c r="Z26" s="879"/>
      <c r="AA26" s="141">
        <v>0</v>
      </c>
      <c r="AD26" s="360"/>
      <c r="AE26" s="843" t="s">
        <v>306</v>
      </c>
      <c r="AF26" s="844"/>
      <c r="AG26" s="844"/>
      <c r="AH26" s="844"/>
      <c r="AI26" s="845"/>
      <c r="AJ26" s="358"/>
      <c r="AK26" s="19"/>
      <c r="AL26" s="820"/>
      <c r="AM26" s="821"/>
      <c r="AN26" s="822"/>
      <c r="AO26" s="20"/>
      <c r="AP26" s="361"/>
      <c r="AS26" s="360"/>
      <c r="AT26" s="19"/>
      <c r="AU26" s="820"/>
      <c r="AV26" s="821"/>
      <c r="AW26" s="822"/>
      <c r="AX26" s="20"/>
      <c r="AY26" s="358"/>
      <c r="AZ26" s="19"/>
      <c r="BA26" s="820"/>
      <c r="BB26" s="821"/>
      <c r="BC26" s="822"/>
      <c r="BD26" s="20"/>
      <c r="BE26" s="361"/>
      <c r="BH26" s="360"/>
      <c r="BI26" s="787"/>
      <c r="BJ26" s="802"/>
      <c r="BK26" s="803"/>
      <c r="BL26" s="804"/>
      <c r="BM26" s="788"/>
      <c r="BN26" s="358"/>
      <c r="BO26" s="787"/>
      <c r="BP26" s="802"/>
      <c r="BQ26" s="803"/>
      <c r="BR26" s="804"/>
      <c r="BS26" s="788"/>
      <c r="BT26" s="361"/>
    </row>
    <row r="27" spans="1:72" ht="13.5" customHeight="1" thickBot="1" x14ac:dyDescent="0.25">
      <c r="A27" s="407" t="s">
        <v>58</v>
      </c>
      <c r="B27" s="146">
        <v>0</v>
      </c>
      <c r="C27" s="780"/>
      <c r="D27" s="778" t="s">
        <v>54</v>
      </c>
      <c r="E27" s="139">
        <v>0</v>
      </c>
      <c r="F27" s="411">
        <f t="shared" si="0"/>
        <v>0</v>
      </c>
      <c r="G27" s="891" t="s">
        <v>122</v>
      </c>
      <c r="H27" s="892"/>
      <c r="I27" s="892"/>
      <c r="J27" s="892"/>
      <c r="K27" s="893"/>
      <c r="L27" s="901"/>
      <c r="M27" s="893"/>
      <c r="N27" s="141">
        <v>0</v>
      </c>
      <c r="O27" s="19"/>
      <c r="P27" s="820"/>
      <c r="Q27" s="821"/>
      <c r="R27" s="822"/>
      <c r="S27" s="20"/>
      <c r="T27" s="393" t="s">
        <v>234</v>
      </c>
      <c r="U27" s="394"/>
      <c r="V27" s="394"/>
      <c r="W27" s="394"/>
      <c r="X27" s="394"/>
      <c r="Y27" s="394"/>
      <c r="Z27" s="395"/>
      <c r="AA27" s="25">
        <f>SUM(W24:W26)+SUM(AA24:AA26)</f>
        <v>0</v>
      </c>
      <c r="AD27" s="360"/>
      <c r="AE27" s="834" t="s">
        <v>243</v>
      </c>
      <c r="AF27" s="835"/>
      <c r="AG27" s="835"/>
      <c r="AH27" s="835"/>
      <c r="AI27" s="836"/>
      <c r="AJ27" s="358"/>
      <c r="AK27" s="19"/>
      <c r="AL27" s="820"/>
      <c r="AM27" s="821"/>
      <c r="AN27" s="822"/>
      <c r="AO27" s="20"/>
      <c r="AP27" s="361"/>
      <c r="AS27" s="360"/>
      <c r="AT27" s="19"/>
      <c r="AU27" s="820"/>
      <c r="AV27" s="821"/>
      <c r="AW27" s="822"/>
      <c r="AX27" s="20"/>
      <c r="AY27" s="358"/>
      <c r="AZ27" s="19"/>
      <c r="BA27" s="820"/>
      <c r="BB27" s="821"/>
      <c r="BC27" s="822"/>
      <c r="BD27" s="20"/>
      <c r="BE27" s="361"/>
      <c r="BH27" s="360"/>
      <c r="BI27" s="787"/>
      <c r="BJ27" s="802"/>
      <c r="BK27" s="803"/>
      <c r="BL27" s="804"/>
      <c r="BM27" s="788"/>
      <c r="BN27" s="358"/>
      <c r="BO27" s="787"/>
      <c r="BP27" s="802"/>
      <c r="BQ27" s="803"/>
      <c r="BR27" s="804"/>
      <c r="BS27" s="788"/>
      <c r="BT27" s="361"/>
    </row>
    <row r="28" spans="1:72" ht="13.5" customHeight="1" x14ac:dyDescent="0.2">
      <c r="A28" s="407" t="s">
        <v>59</v>
      </c>
      <c r="B28" s="146">
        <v>0</v>
      </c>
      <c r="C28" s="780"/>
      <c r="D28" s="778" t="s">
        <v>54</v>
      </c>
      <c r="E28" s="139">
        <v>0</v>
      </c>
      <c r="F28" s="411">
        <f t="shared" si="0"/>
        <v>0</v>
      </c>
      <c r="G28" s="891" t="s">
        <v>122</v>
      </c>
      <c r="H28" s="892"/>
      <c r="I28" s="892"/>
      <c r="J28" s="892"/>
      <c r="K28" s="893"/>
      <c r="L28" s="901"/>
      <c r="M28" s="893"/>
      <c r="N28" s="141">
        <v>0</v>
      </c>
      <c r="O28" s="19"/>
      <c r="P28" s="817"/>
      <c r="Q28" s="818"/>
      <c r="R28" s="819"/>
      <c r="S28" s="20"/>
      <c r="T28" s="437" t="s">
        <v>233</v>
      </c>
      <c r="U28" s="22"/>
      <c r="V28" s="138"/>
      <c r="W28" s="612"/>
      <c r="X28" s="612"/>
      <c r="Y28" s="612"/>
      <c r="Z28" s="612"/>
      <c r="AA28" s="621"/>
      <c r="AD28" s="360"/>
      <c r="AE28" s="837"/>
      <c r="AF28" s="838"/>
      <c r="AG28" s="838"/>
      <c r="AH28" s="838"/>
      <c r="AI28" s="839"/>
      <c r="AJ28" s="358"/>
      <c r="AK28" s="19"/>
      <c r="AL28" s="820"/>
      <c r="AM28" s="821"/>
      <c r="AN28" s="822"/>
      <c r="AO28" s="20"/>
      <c r="AP28" s="361"/>
      <c r="AS28" s="360"/>
      <c r="AT28" s="19"/>
      <c r="AU28" s="820"/>
      <c r="AV28" s="821"/>
      <c r="AW28" s="822"/>
      <c r="AX28" s="20"/>
      <c r="AY28" s="358"/>
      <c r="AZ28" s="19"/>
      <c r="BA28" s="820"/>
      <c r="BB28" s="821"/>
      <c r="BC28" s="822"/>
      <c r="BD28" s="20"/>
      <c r="BE28" s="361"/>
      <c r="BH28" s="360"/>
      <c r="BI28" s="787"/>
      <c r="BJ28" s="802"/>
      <c r="BK28" s="803"/>
      <c r="BL28" s="804"/>
      <c r="BM28" s="788"/>
      <c r="BN28" s="358"/>
      <c r="BO28" s="787"/>
      <c r="BP28" s="802"/>
      <c r="BQ28" s="803"/>
      <c r="BR28" s="804"/>
      <c r="BS28" s="788"/>
      <c r="BT28" s="361"/>
    </row>
    <row r="29" spans="1:72" ht="13.5" customHeight="1" thickBot="1" x14ac:dyDescent="0.25">
      <c r="A29" s="407" t="s">
        <v>60</v>
      </c>
      <c r="B29" s="146">
        <v>0</v>
      </c>
      <c r="C29" s="780"/>
      <c r="D29" s="778" t="s">
        <v>54</v>
      </c>
      <c r="E29" s="139">
        <v>0</v>
      </c>
      <c r="F29" s="411">
        <f t="shared" si="0"/>
        <v>0</v>
      </c>
      <c r="G29" s="891" t="s">
        <v>122</v>
      </c>
      <c r="H29" s="892"/>
      <c r="I29" s="892"/>
      <c r="J29" s="892"/>
      <c r="K29" s="893"/>
      <c r="L29" s="901"/>
      <c r="M29" s="893"/>
      <c r="N29" s="141">
        <v>0</v>
      </c>
      <c r="O29" s="19"/>
      <c r="P29" s="820"/>
      <c r="Q29" s="821"/>
      <c r="R29" s="822"/>
      <c r="S29" s="20"/>
      <c r="T29" s="137" t="s">
        <v>227</v>
      </c>
      <c r="U29" s="438"/>
      <c r="V29" s="438"/>
      <c r="W29" s="438"/>
      <c r="X29" s="438"/>
      <c r="Y29" s="438"/>
      <c r="Z29" s="438"/>
      <c r="AA29" s="439"/>
      <c r="AD29" s="360"/>
      <c r="AE29" s="837"/>
      <c r="AF29" s="838"/>
      <c r="AG29" s="838"/>
      <c r="AH29" s="838"/>
      <c r="AI29" s="839"/>
      <c r="AJ29" s="358"/>
      <c r="AK29" s="19"/>
      <c r="AL29" s="820"/>
      <c r="AM29" s="821"/>
      <c r="AN29" s="822"/>
      <c r="AO29" s="20"/>
      <c r="AP29" s="361"/>
      <c r="AS29" s="360"/>
      <c r="AT29" s="19"/>
      <c r="AU29" s="820"/>
      <c r="AV29" s="821"/>
      <c r="AW29" s="822"/>
      <c r="AX29" s="20"/>
      <c r="AY29" s="358"/>
      <c r="AZ29" s="19"/>
      <c r="BA29" s="820"/>
      <c r="BB29" s="821"/>
      <c r="BC29" s="822"/>
      <c r="BD29" s="20"/>
      <c r="BE29" s="361"/>
      <c r="BH29" s="360"/>
      <c r="BI29" s="787"/>
      <c r="BJ29" s="802"/>
      <c r="BK29" s="803"/>
      <c r="BL29" s="804"/>
      <c r="BM29" s="788"/>
      <c r="BN29" s="358"/>
      <c r="BO29" s="787"/>
      <c r="BP29" s="802"/>
      <c r="BQ29" s="803"/>
      <c r="BR29" s="804"/>
      <c r="BS29" s="788"/>
      <c r="BT29" s="361"/>
    </row>
    <row r="30" spans="1:72" ht="13.5" customHeight="1" thickBot="1" x14ac:dyDescent="0.25">
      <c r="A30" s="23" t="s">
        <v>245</v>
      </c>
      <c r="B30" s="146">
        <v>0</v>
      </c>
      <c r="C30" s="780"/>
      <c r="D30" s="778" t="s">
        <v>54</v>
      </c>
      <c r="E30" s="139">
        <v>0</v>
      </c>
      <c r="F30" s="411">
        <f t="shared" si="0"/>
        <v>0</v>
      </c>
      <c r="G30" s="915" t="s">
        <v>122</v>
      </c>
      <c r="H30" s="916"/>
      <c r="I30" s="916"/>
      <c r="J30" s="916"/>
      <c r="K30" s="905"/>
      <c r="L30" s="904"/>
      <c r="M30" s="905"/>
      <c r="N30" s="141">
        <v>0</v>
      </c>
      <c r="O30" s="19"/>
      <c r="P30" s="820"/>
      <c r="Q30" s="821"/>
      <c r="R30" s="822"/>
      <c r="S30" s="20"/>
      <c r="T30" s="945" t="s">
        <v>211</v>
      </c>
      <c r="U30" s="946"/>
      <c r="V30" s="21" t="s">
        <v>225</v>
      </c>
      <c r="W30" s="21" t="s">
        <v>226</v>
      </c>
      <c r="X30" s="440"/>
      <c r="Y30" s="21" t="s">
        <v>211</v>
      </c>
      <c r="Z30" s="21" t="s">
        <v>225</v>
      </c>
      <c r="AA30" s="21" t="s">
        <v>226</v>
      </c>
      <c r="AD30" s="360"/>
      <c r="AE30" s="837"/>
      <c r="AF30" s="838"/>
      <c r="AG30" s="838"/>
      <c r="AH30" s="838"/>
      <c r="AI30" s="839"/>
      <c r="AJ30" s="358"/>
      <c r="AK30" s="19"/>
      <c r="AL30" s="820"/>
      <c r="AM30" s="821"/>
      <c r="AN30" s="822"/>
      <c r="AO30" s="20"/>
      <c r="AP30" s="361"/>
      <c r="AS30" s="360"/>
      <c r="AT30" s="19"/>
      <c r="AU30" s="820"/>
      <c r="AV30" s="821"/>
      <c r="AW30" s="822"/>
      <c r="AX30" s="20"/>
      <c r="AY30" s="358"/>
      <c r="AZ30" s="19"/>
      <c r="BA30" s="820"/>
      <c r="BB30" s="821"/>
      <c r="BC30" s="822"/>
      <c r="BD30" s="20"/>
      <c r="BE30" s="361"/>
      <c r="BH30" s="360"/>
      <c r="BI30" s="787"/>
      <c r="BJ30" s="802"/>
      <c r="BK30" s="803"/>
      <c r="BL30" s="804"/>
      <c r="BM30" s="788"/>
      <c r="BN30" s="358"/>
      <c r="BO30" s="787"/>
      <c r="BP30" s="802"/>
      <c r="BQ30" s="803"/>
      <c r="BR30" s="804"/>
      <c r="BS30" s="788"/>
      <c r="BT30" s="361"/>
    </row>
    <row r="31" spans="1:72" ht="13.5" customHeight="1" thickBot="1" x14ac:dyDescent="0.25">
      <c r="A31" s="23" t="s">
        <v>61</v>
      </c>
      <c r="B31" s="146">
        <v>0</v>
      </c>
      <c r="C31" s="780"/>
      <c r="D31" s="778" t="s">
        <v>54</v>
      </c>
      <c r="E31" s="139">
        <v>0</v>
      </c>
      <c r="F31" s="411">
        <f t="shared" si="0"/>
        <v>0</v>
      </c>
      <c r="G31" s="843" t="s">
        <v>234</v>
      </c>
      <c r="H31" s="844"/>
      <c r="I31" s="844"/>
      <c r="J31" s="844"/>
      <c r="K31" s="844"/>
      <c r="L31" s="844"/>
      <c r="M31" s="845"/>
      <c r="N31" s="25">
        <f>SUM(N26:N30)</f>
        <v>0</v>
      </c>
      <c r="O31" s="19"/>
      <c r="P31" s="820"/>
      <c r="Q31" s="821"/>
      <c r="R31" s="822"/>
      <c r="S31" s="20"/>
      <c r="T31" s="896"/>
      <c r="U31" s="896"/>
      <c r="V31" s="24"/>
      <c r="W31" s="141">
        <v>0</v>
      </c>
      <c r="X31" s="441"/>
      <c r="Y31" s="130"/>
      <c r="Z31" s="24"/>
      <c r="AA31" s="141">
        <v>0</v>
      </c>
      <c r="AD31" s="360"/>
      <c r="AE31" s="837"/>
      <c r="AF31" s="838"/>
      <c r="AG31" s="838"/>
      <c r="AH31" s="838"/>
      <c r="AI31" s="839"/>
      <c r="AJ31" s="358"/>
      <c r="AK31" s="19"/>
      <c r="AL31" s="820"/>
      <c r="AM31" s="821"/>
      <c r="AN31" s="822"/>
      <c r="AO31" s="20"/>
      <c r="AP31" s="361"/>
      <c r="AS31" s="360"/>
      <c r="AT31" s="19"/>
      <c r="AU31" s="820"/>
      <c r="AV31" s="821"/>
      <c r="AW31" s="822"/>
      <c r="AX31" s="20"/>
      <c r="AY31" s="358"/>
      <c r="AZ31" s="19"/>
      <c r="BA31" s="820"/>
      <c r="BB31" s="821"/>
      <c r="BC31" s="822"/>
      <c r="BD31" s="20"/>
      <c r="BE31" s="361"/>
      <c r="BH31" s="360"/>
      <c r="BI31" s="787"/>
      <c r="BJ31" s="802"/>
      <c r="BK31" s="803"/>
      <c r="BL31" s="804"/>
      <c r="BM31" s="788"/>
      <c r="BN31" s="358"/>
      <c r="BO31" s="787"/>
      <c r="BP31" s="802"/>
      <c r="BQ31" s="803"/>
      <c r="BR31" s="804"/>
      <c r="BS31" s="788"/>
      <c r="BT31" s="361"/>
    </row>
    <row r="32" spans="1:72" ht="13.5" customHeight="1" thickBot="1" x14ac:dyDescent="0.25">
      <c r="A32" s="442" t="s">
        <v>307</v>
      </c>
      <c r="B32" s="443">
        <f>SUM(B26:B31)</f>
        <v>0</v>
      </c>
      <c r="C32" s="443" t="s">
        <v>62</v>
      </c>
      <c r="D32" s="409"/>
      <c r="E32" s="779" t="s">
        <v>503</v>
      </c>
      <c r="F32" s="411">
        <f>ROUND(IF(N43&gt;SUM(F29:F31),N43,SUM(F29:F31)),2)</f>
        <v>0</v>
      </c>
      <c r="G32" s="444"/>
      <c r="H32" s="353"/>
      <c r="I32" s="363"/>
      <c r="J32" s="363"/>
      <c r="K32" s="363" t="s">
        <v>63</v>
      </c>
      <c r="L32" s="363"/>
      <c r="M32" s="363"/>
      <c r="N32" s="428"/>
      <c r="O32" s="19"/>
      <c r="P32" s="820"/>
      <c r="Q32" s="821"/>
      <c r="R32" s="822"/>
      <c r="S32" s="20"/>
      <c r="T32" s="896"/>
      <c r="U32" s="896"/>
      <c r="V32" s="24"/>
      <c r="W32" s="141">
        <v>0</v>
      </c>
      <c r="X32" s="441"/>
      <c r="Y32" s="130"/>
      <c r="Z32" s="24"/>
      <c r="AA32" s="141">
        <v>0</v>
      </c>
      <c r="AD32" s="360"/>
      <c r="AE32" s="837"/>
      <c r="AF32" s="838"/>
      <c r="AG32" s="838"/>
      <c r="AH32" s="838"/>
      <c r="AI32" s="839"/>
      <c r="AJ32" s="358"/>
      <c r="AK32" s="17" t="s">
        <v>234</v>
      </c>
      <c r="AL32" s="823"/>
      <c r="AM32" s="824"/>
      <c r="AN32" s="824"/>
      <c r="AO32" s="25">
        <f>SUM(AO11:AO15,AO17:AO31)</f>
        <v>0</v>
      </c>
      <c r="AP32" s="361"/>
      <c r="AS32" s="360"/>
      <c r="AT32" s="17" t="s">
        <v>234</v>
      </c>
      <c r="AU32" s="823"/>
      <c r="AV32" s="824"/>
      <c r="AW32" s="824"/>
      <c r="AX32" s="25">
        <f>SUM(AX11:AX15,AX17:AX31)</f>
        <v>0</v>
      </c>
      <c r="AY32" s="358"/>
      <c r="AZ32" s="17" t="s">
        <v>234</v>
      </c>
      <c r="BA32" s="823"/>
      <c r="BB32" s="824"/>
      <c r="BC32" s="824"/>
      <c r="BD32" s="25">
        <f>SUM(BD11:BD15,BD17:BD31)</f>
        <v>0</v>
      </c>
      <c r="BE32" s="361"/>
      <c r="BH32" s="360"/>
      <c r="BI32" s="787"/>
      <c r="BJ32" s="802"/>
      <c r="BK32" s="803"/>
      <c r="BL32" s="804"/>
      <c r="BM32" s="788"/>
      <c r="BN32" s="358"/>
      <c r="BO32" s="787"/>
      <c r="BP32" s="802"/>
      <c r="BQ32" s="803"/>
      <c r="BR32" s="804"/>
      <c r="BS32" s="788"/>
      <c r="BT32" s="361"/>
    </row>
    <row r="33" spans="1:72" ht="13.5" customHeight="1" thickBot="1" x14ac:dyDescent="0.25">
      <c r="A33" s="407" t="s">
        <v>299</v>
      </c>
      <c r="B33" s="408"/>
      <c r="C33" s="400"/>
      <c r="D33" s="400"/>
      <c r="E33" s="400"/>
      <c r="F33" s="411">
        <f xml:space="preserve"> ROUND(SUM(F26:F28),2)+F32</f>
        <v>0</v>
      </c>
      <c r="G33" s="400"/>
      <c r="H33" s="400"/>
      <c r="I33" s="400"/>
      <c r="J33" s="400"/>
      <c r="K33" s="400"/>
      <c r="L33" s="400"/>
      <c r="M33" s="400"/>
      <c r="N33" s="401"/>
      <c r="O33" s="19"/>
      <c r="P33" s="820"/>
      <c r="Q33" s="821"/>
      <c r="R33" s="822"/>
      <c r="S33" s="20"/>
      <c r="T33" s="896"/>
      <c r="U33" s="896"/>
      <c r="V33" s="24"/>
      <c r="W33" s="141">
        <v>0</v>
      </c>
      <c r="X33" s="441"/>
      <c r="Y33" s="130"/>
      <c r="Z33" s="24"/>
      <c r="AA33" s="141">
        <v>0</v>
      </c>
      <c r="AD33" s="360"/>
      <c r="AE33" s="837"/>
      <c r="AF33" s="838"/>
      <c r="AG33" s="838"/>
      <c r="AH33" s="838"/>
      <c r="AI33" s="839"/>
      <c r="AJ33" s="358"/>
      <c r="AK33" s="17" t="s">
        <v>235</v>
      </c>
      <c r="AL33" s="823"/>
      <c r="AM33" s="824"/>
      <c r="AN33" s="824"/>
      <c r="AO33" s="18"/>
      <c r="AP33" s="361"/>
      <c r="AS33" s="360"/>
      <c r="AT33" s="17" t="s">
        <v>235</v>
      </c>
      <c r="AU33" s="823"/>
      <c r="AV33" s="824"/>
      <c r="AW33" s="824"/>
      <c r="AX33" s="18"/>
      <c r="AY33" s="358"/>
      <c r="AZ33" s="17" t="s">
        <v>235</v>
      </c>
      <c r="BA33" s="823"/>
      <c r="BB33" s="824"/>
      <c r="BC33" s="824"/>
      <c r="BD33" s="18"/>
      <c r="BE33" s="361"/>
      <c r="BH33" s="360"/>
      <c r="BI33" s="787"/>
      <c r="BJ33" s="802"/>
      <c r="BK33" s="803"/>
      <c r="BL33" s="804"/>
      <c r="BM33" s="788"/>
      <c r="BN33" s="358"/>
      <c r="BO33" s="787"/>
      <c r="BP33" s="802"/>
      <c r="BQ33" s="803"/>
      <c r="BR33" s="804"/>
      <c r="BS33" s="788"/>
      <c r="BT33" s="361"/>
    </row>
    <row r="34" spans="1:72" ht="13.5" customHeight="1" thickBot="1" x14ac:dyDescent="0.25">
      <c r="A34" s="407" t="s">
        <v>64</v>
      </c>
      <c r="B34" s="408"/>
      <c r="C34" s="400"/>
      <c r="D34" s="400"/>
      <c r="E34" s="400"/>
      <c r="F34" s="411">
        <f>F20</f>
        <v>982.59999999999991</v>
      </c>
      <c r="G34" s="445" t="s">
        <v>65</v>
      </c>
      <c r="H34" s="420"/>
      <c r="I34" s="400"/>
      <c r="J34" s="420"/>
      <c r="K34" s="420"/>
      <c r="L34" s="420" t="s">
        <v>66</v>
      </c>
      <c r="M34" s="420"/>
      <c r="N34" s="436" t="s">
        <v>12</v>
      </c>
      <c r="O34" s="19"/>
      <c r="P34" s="820"/>
      <c r="Q34" s="821"/>
      <c r="R34" s="822"/>
      <c r="S34" s="20"/>
      <c r="T34" s="896"/>
      <c r="U34" s="896"/>
      <c r="V34" s="24"/>
      <c r="W34" s="141">
        <v>0</v>
      </c>
      <c r="X34" s="441"/>
      <c r="Y34" s="130"/>
      <c r="Z34" s="24"/>
      <c r="AA34" s="141">
        <v>0</v>
      </c>
      <c r="AD34" s="360"/>
      <c r="AE34" s="837"/>
      <c r="AF34" s="838"/>
      <c r="AG34" s="838"/>
      <c r="AH34" s="838"/>
      <c r="AI34" s="839"/>
      <c r="AJ34" s="358"/>
      <c r="AK34" s="19"/>
      <c r="AL34" s="825"/>
      <c r="AM34" s="826"/>
      <c r="AN34" s="827"/>
      <c r="AO34" s="20"/>
      <c r="AP34" s="361"/>
      <c r="AS34" s="360"/>
      <c r="AT34" s="19"/>
      <c r="AU34" s="825"/>
      <c r="AV34" s="826"/>
      <c r="AW34" s="827"/>
      <c r="AX34" s="20"/>
      <c r="AY34" s="358"/>
      <c r="AZ34" s="19"/>
      <c r="BA34" s="825"/>
      <c r="BB34" s="826"/>
      <c r="BC34" s="827"/>
      <c r="BD34" s="20"/>
      <c r="BE34" s="361"/>
      <c r="BH34" s="360"/>
      <c r="BI34" s="787"/>
      <c r="BJ34" s="802"/>
      <c r="BK34" s="803"/>
      <c r="BL34" s="804"/>
      <c r="BM34" s="788"/>
      <c r="BN34" s="358"/>
      <c r="BO34" s="787"/>
      <c r="BP34" s="802"/>
      <c r="BQ34" s="803"/>
      <c r="BR34" s="804"/>
      <c r="BS34" s="788"/>
      <c r="BT34" s="361"/>
    </row>
    <row r="35" spans="1:72" ht="13.5" customHeight="1" thickBot="1" x14ac:dyDescent="0.25">
      <c r="A35" s="921" t="str">
        <f>IF(F35&lt;0,"24. LOSS THIS PERIOD (Line 22-23)","24. UNUSED ALLOWANCE THIS PERIOD (Line 22-23)")</f>
        <v>24. LOSS THIS PERIOD (Line 22-23)</v>
      </c>
      <c r="B35" s="922"/>
      <c r="C35" s="922"/>
      <c r="D35" s="922"/>
      <c r="E35" s="781"/>
      <c r="F35" s="411">
        <f>F33-F34</f>
        <v>-982.59999999999991</v>
      </c>
      <c r="G35" s="894" t="s">
        <v>361</v>
      </c>
      <c r="H35" s="870"/>
      <c r="I35" s="870"/>
      <c r="J35" s="870"/>
      <c r="K35" s="895"/>
      <c r="L35" s="898"/>
      <c r="M35" s="895"/>
      <c r="N35" s="211">
        <f>'CG-3123'!AU38</f>
        <v>0</v>
      </c>
      <c r="O35" s="17" t="s">
        <v>234</v>
      </c>
      <c r="P35" s="860"/>
      <c r="Q35" s="861"/>
      <c r="R35" s="861"/>
      <c r="S35" s="25">
        <f>SUM(S8:S12,S14:S34)</f>
        <v>982.59999999999991</v>
      </c>
      <c r="T35" s="896"/>
      <c r="U35" s="896"/>
      <c r="V35" s="24"/>
      <c r="W35" s="141">
        <v>0</v>
      </c>
      <c r="X35" s="441"/>
      <c r="Y35" s="130"/>
      <c r="Z35" s="24"/>
      <c r="AA35" s="141">
        <v>0</v>
      </c>
      <c r="AD35" s="360"/>
      <c r="AE35" s="837"/>
      <c r="AF35" s="838"/>
      <c r="AG35" s="838"/>
      <c r="AH35" s="838"/>
      <c r="AI35" s="839"/>
      <c r="AJ35" s="358"/>
      <c r="AK35" s="19"/>
      <c r="AL35" s="817"/>
      <c r="AM35" s="818"/>
      <c r="AN35" s="819"/>
      <c r="AO35" s="20"/>
      <c r="AP35" s="361"/>
      <c r="AS35" s="360"/>
      <c r="AT35" s="19"/>
      <c r="AU35" s="817"/>
      <c r="AV35" s="818"/>
      <c r="AW35" s="819"/>
      <c r="AX35" s="20"/>
      <c r="AY35" s="358"/>
      <c r="AZ35" s="19"/>
      <c r="BA35" s="817"/>
      <c r="BB35" s="818"/>
      <c r="BC35" s="819"/>
      <c r="BD35" s="20"/>
      <c r="BE35" s="361"/>
      <c r="BH35" s="360"/>
      <c r="BI35" s="787"/>
      <c r="BJ35" s="802"/>
      <c r="BK35" s="803"/>
      <c r="BL35" s="804"/>
      <c r="BM35" s="788"/>
      <c r="BN35" s="358"/>
      <c r="BO35" s="787"/>
      <c r="BP35" s="802"/>
      <c r="BQ35" s="803"/>
      <c r="BR35" s="804"/>
      <c r="BS35" s="788"/>
      <c r="BT35" s="361"/>
    </row>
    <row r="36" spans="1:72" ht="13.5" customHeight="1" thickBot="1" x14ac:dyDescent="0.25">
      <c r="A36" s="921" t="str">
        <f>IF(F36&lt;0,"25. DEFICIT FROM LAST REPORT","25. UNUSED ALLOWANCE FROM LAST REPORT")</f>
        <v>25. UNUSED ALLOWANCE FROM LAST REPORT</v>
      </c>
      <c r="B36" s="922"/>
      <c r="C36" s="922"/>
      <c r="D36" s="922"/>
      <c r="E36" s="781"/>
      <c r="F36" s="140">
        <v>0</v>
      </c>
      <c r="G36" s="894" t="s">
        <v>442</v>
      </c>
      <c r="H36" s="870"/>
      <c r="I36" s="870"/>
      <c r="J36" s="870"/>
      <c r="K36" s="895"/>
      <c r="L36" s="898"/>
      <c r="M36" s="895"/>
      <c r="N36" s="211">
        <f>'CG-3123'!AU76</f>
        <v>0</v>
      </c>
      <c r="O36" s="17" t="s">
        <v>235</v>
      </c>
      <c r="P36" s="860"/>
      <c r="Q36" s="861"/>
      <c r="R36" s="861"/>
      <c r="S36" s="18"/>
      <c r="T36" s="896"/>
      <c r="U36" s="896"/>
      <c r="V36" s="24"/>
      <c r="W36" s="141">
        <v>0</v>
      </c>
      <c r="X36" s="441"/>
      <c r="Y36" s="130"/>
      <c r="Z36" s="24"/>
      <c r="AA36" s="141">
        <v>0</v>
      </c>
      <c r="AD36" s="360"/>
      <c r="AE36" s="837"/>
      <c r="AF36" s="838"/>
      <c r="AG36" s="838"/>
      <c r="AH36" s="838"/>
      <c r="AI36" s="839"/>
      <c r="AJ36" s="358"/>
      <c r="AK36" s="26"/>
      <c r="AL36" s="828"/>
      <c r="AM36" s="829"/>
      <c r="AN36" s="830"/>
      <c r="AO36" s="136"/>
      <c r="AP36" s="361"/>
      <c r="AS36" s="360"/>
      <c r="AT36" s="26"/>
      <c r="AU36" s="828"/>
      <c r="AV36" s="829"/>
      <c r="AW36" s="830"/>
      <c r="AX36" s="136"/>
      <c r="AY36" s="358"/>
      <c r="AZ36" s="26"/>
      <c r="BA36" s="828"/>
      <c r="BB36" s="829"/>
      <c r="BC36" s="830"/>
      <c r="BD36" s="136"/>
      <c r="BE36" s="361"/>
      <c r="BH36" s="360"/>
      <c r="BI36" s="787"/>
      <c r="BJ36" s="802"/>
      <c r="BK36" s="803"/>
      <c r="BL36" s="804"/>
      <c r="BM36" s="788"/>
      <c r="BN36" s="358"/>
      <c r="BO36" s="787"/>
      <c r="BP36" s="802"/>
      <c r="BQ36" s="803"/>
      <c r="BR36" s="804"/>
      <c r="BS36" s="788"/>
      <c r="BT36" s="361"/>
    </row>
    <row r="37" spans="1:72" ht="13.5" customHeight="1" x14ac:dyDescent="0.2">
      <c r="A37" s="921" t="str">
        <f>IF(F37&lt;0,"26. ACCUMULATED DEFICIT END OF PERIOD","26. ACCUMULATED UNUSED ALLOWANCE END OF PERIOD")</f>
        <v>26. ACCUMULATED DEFICIT END OF PERIOD</v>
      </c>
      <c r="B37" s="922"/>
      <c r="C37" s="922"/>
      <c r="D37" s="922"/>
      <c r="E37" s="782" t="str">
        <f>IF(AND(F37&lt;0,ABS(F37)&gt;(ABS(F33)*0.1)),"Excess Deficit","")</f>
        <v>Excess Deficit</v>
      </c>
      <c r="F37" s="446">
        <f>F35+F36</f>
        <v>-982.59999999999991</v>
      </c>
      <c r="G37" s="894" t="s">
        <v>440</v>
      </c>
      <c r="H37" s="870"/>
      <c r="I37" s="870"/>
      <c r="J37" s="870"/>
      <c r="K37" s="895"/>
      <c r="L37" s="899"/>
      <c r="M37" s="900"/>
      <c r="N37" s="211">
        <f>'CG-3123'!AU114</f>
        <v>0</v>
      </c>
      <c r="O37" s="19"/>
      <c r="P37" s="817"/>
      <c r="Q37" s="818"/>
      <c r="R37" s="819"/>
      <c r="S37" s="20"/>
      <c r="T37" s="896"/>
      <c r="U37" s="896"/>
      <c r="V37" s="24"/>
      <c r="W37" s="141">
        <v>0</v>
      </c>
      <c r="X37" s="441"/>
      <c r="Y37" s="130"/>
      <c r="Z37" s="24"/>
      <c r="AA37" s="141">
        <v>0</v>
      </c>
      <c r="AD37" s="360"/>
      <c r="AE37" s="837"/>
      <c r="AF37" s="838"/>
      <c r="AG37" s="838"/>
      <c r="AH37" s="838"/>
      <c r="AI37" s="839"/>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802"/>
      <c r="BK37" s="803"/>
      <c r="BL37" s="804"/>
      <c r="BM37" s="788"/>
      <c r="BN37" s="358"/>
      <c r="BO37" s="787"/>
      <c r="BP37" s="802"/>
      <c r="BQ37" s="803"/>
      <c r="BR37" s="804"/>
      <c r="BS37" s="788"/>
      <c r="BT37" s="361"/>
    </row>
    <row r="38" spans="1:72" ht="13.5" customHeight="1" thickBot="1" x14ac:dyDescent="0.25">
      <c r="A38" s="407" t="s">
        <v>67</v>
      </c>
      <c r="B38" s="408"/>
      <c r="C38" s="400"/>
      <c r="D38" s="400"/>
      <c r="E38" s="783" t="s">
        <v>231</v>
      </c>
      <c r="F38" s="446">
        <f>IF(E38= "N/A", F33*0, IF(E38 = "30% of Line 22",F33*30%,F33*10%))</f>
        <v>0</v>
      </c>
      <c r="G38" s="894" t="s">
        <v>443</v>
      </c>
      <c r="H38" s="870"/>
      <c r="I38" s="870"/>
      <c r="J38" s="870"/>
      <c r="K38" s="895"/>
      <c r="L38" s="901"/>
      <c r="M38" s="893"/>
      <c r="N38" s="211">
        <f>'CG-3123'!AU152</f>
        <v>0</v>
      </c>
      <c r="O38" s="19"/>
      <c r="P38" s="817"/>
      <c r="Q38" s="818"/>
      <c r="R38" s="819"/>
      <c r="S38" s="20"/>
      <c r="T38" s="896"/>
      <c r="U38" s="896"/>
      <c r="V38" s="24"/>
      <c r="W38" s="141">
        <v>0</v>
      </c>
      <c r="X38" s="441"/>
      <c r="Y38" s="130"/>
      <c r="Z38" s="24"/>
      <c r="AA38" s="141">
        <v>0</v>
      </c>
      <c r="AD38" s="360"/>
      <c r="AE38" s="837"/>
      <c r="AF38" s="838"/>
      <c r="AG38" s="838"/>
      <c r="AH38" s="838"/>
      <c r="AI38" s="839"/>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802"/>
      <c r="BK38" s="803"/>
      <c r="BL38" s="804"/>
      <c r="BM38" s="788"/>
      <c r="BN38" s="358"/>
      <c r="BO38" s="787"/>
      <c r="BP38" s="802"/>
      <c r="BQ38" s="803"/>
      <c r="BR38" s="804"/>
      <c r="BS38" s="788"/>
      <c r="BT38" s="361"/>
    </row>
    <row r="39" spans="1:72" ht="13.5" customHeight="1" x14ac:dyDescent="0.2">
      <c r="A39" s="396"/>
      <c r="B39" s="397"/>
      <c r="C39" s="397"/>
      <c r="D39" s="448" t="s">
        <v>68</v>
      </c>
      <c r="E39" s="397"/>
      <c r="F39" s="397"/>
      <c r="G39" s="891"/>
      <c r="H39" s="892"/>
      <c r="I39" s="892"/>
      <c r="J39" s="892"/>
      <c r="K39" s="893"/>
      <c r="L39" s="901"/>
      <c r="M39" s="893"/>
      <c r="N39" s="141">
        <v>0</v>
      </c>
      <c r="O39" s="19"/>
      <c r="P39" s="817"/>
      <c r="Q39" s="818"/>
      <c r="R39" s="819"/>
      <c r="S39" s="20"/>
      <c r="T39" s="896"/>
      <c r="U39" s="896"/>
      <c r="V39" s="24"/>
      <c r="W39" s="141">
        <v>0</v>
      </c>
      <c r="X39" s="441"/>
      <c r="Y39" s="130"/>
      <c r="Z39" s="24"/>
      <c r="AA39" s="141">
        <v>0</v>
      </c>
      <c r="AD39" s="360"/>
      <c r="AE39" s="837"/>
      <c r="AF39" s="838"/>
      <c r="AG39" s="838"/>
      <c r="AH39" s="838"/>
      <c r="AI39" s="839"/>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802"/>
      <c r="BK39" s="803"/>
      <c r="BL39" s="804"/>
      <c r="BM39" s="788"/>
      <c r="BN39" s="358"/>
      <c r="BO39" s="787"/>
      <c r="BP39" s="802"/>
      <c r="BQ39" s="803"/>
      <c r="BR39" s="804"/>
      <c r="BS39" s="788"/>
      <c r="BT39" s="361"/>
    </row>
    <row r="40" spans="1:72" ht="13.5" customHeight="1" thickBot="1" x14ac:dyDescent="0.25">
      <c r="A40" s="134" t="s">
        <v>244</v>
      </c>
      <c r="B40" s="612"/>
      <c r="C40" s="27">
        <f>IFERROR(SUM(S8:S12,AO11:AO15,AX11:AX15,BD11:BD15)/SUM(BD11:BD15,BD17:BD31,AX11:AX15,AX17:AX31,AO11:AO15,AO17:AO31,S8:S12,S14:S34),0)</f>
        <v>0</v>
      </c>
      <c r="D40" s="132" t="s">
        <v>293</v>
      </c>
      <c r="E40" s="145">
        <v>0</v>
      </c>
      <c r="F40" s="135"/>
      <c r="G40" s="891"/>
      <c r="H40" s="892"/>
      <c r="I40" s="892"/>
      <c r="J40" s="892"/>
      <c r="K40" s="893"/>
      <c r="L40" s="901"/>
      <c r="M40" s="893"/>
      <c r="N40" s="141">
        <v>0</v>
      </c>
      <c r="O40" s="19"/>
      <c r="P40" s="817"/>
      <c r="Q40" s="818"/>
      <c r="R40" s="819"/>
      <c r="S40" s="20"/>
      <c r="T40" s="896"/>
      <c r="U40" s="896"/>
      <c r="V40" s="24"/>
      <c r="W40" s="141">
        <v>0</v>
      </c>
      <c r="X40" s="441"/>
      <c r="Y40" s="130"/>
      <c r="Z40" s="24"/>
      <c r="AA40" s="141">
        <v>0</v>
      </c>
      <c r="AD40" s="360"/>
      <c r="AE40" s="837"/>
      <c r="AF40" s="838"/>
      <c r="AG40" s="838"/>
      <c r="AH40" s="838"/>
      <c r="AI40" s="839"/>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802"/>
      <c r="BK40" s="803"/>
      <c r="BL40" s="804"/>
      <c r="BM40" s="788"/>
      <c r="BN40" s="358"/>
      <c r="BO40" s="787"/>
      <c r="BP40" s="802"/>
      <c r="BQ40" s="803"/>
      <c r="BR40" s="804"/>
      <c r="BS40" s="788"/>
      <c r="BT40" s="361"/>
    </row>
    <row r="41" spans="1:72" ht="13.5" customHeight="1" thickBot="1" x14ac:dyDescent="0.25">
      <c r="A41" s="882" t="s">
        <v>232</v>
      </c>
      <c r="B41" s="883"/>
      <c r="C41" s="883"/>
      <c r="D41" s="883"/>
      <c r="E41" s="883"/>
      <c r="F41" s="884"/>
      <c r="G41" s="892"/>
      <c r="H41" s="892"/>
      <c r="I41" s="892"/>
      <c r="J41" s="892"/>
      <c r="K41" s="893"/>
      <c r="L41" s="901"/>
      <c r="M41" s="893"/>
      <c r="N41" s="141">
        <v>0</v>
      </c>
      <c r="O41" s="19"/>
      <c r="P41" s="817"/>
      <c r="Q41" s="818"/>
      <c r="R41" s="819"/>
      <c r="S41" s="20"/>
      <c r="T41" s="896"/>
      <c r="U41" s="896"/>
      <c r="V41" s="24"/>
      <c r="W41" s="141">
        <v>0</v>
      </c>
      <c r="X41" s="441"/>
      <c r="Y41" s="131"/>
      <c r="Z41" s="28"/>
      <c r="AA41" s="141">
        <v>0</v>
      </c>
      <c r="AD41" s="360"/>
      <c r="AE41" s="837"/>
      <c r="AF41" s="838"/>
      <c r="AG41" s="838"/>
      <c r="AH41" s="838"/>
      <c r="AI41" s="839"/>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802"/>
      <c r="BK41" s="803"/>
      <c r="BL41" s="804"/>
      <c r="BM41" s="788"/>
      <c r="BN41" s="358"/>
      <c r="BO41" s="787"/>
      <c r="BP41" s="802"/>
      <c r="BQ41" s="803"/>
      <c r="BR41" s="804"/>
      <c r="BS41" s="788"/>
      <c r="BT41" s="361"/>
    </row>
    <row r="42" spans="1:72" ht="13.5" customHeight="1" thickBot="1" x14ac:dyDescent="0.25">
      <c r="A42" s="885"/>
      <c r="B42" s="886"/>
      <c r="C42" s="886"/>
      <c r="D42" s="886"/>
      <c r="E42" s="886"/>
      <c r="F42" s="887"/>
      <c r="G42" s="449" t="s">
        <v>71</v>
      </c>
      <c r="H42" s="450"/>
      <c r="I42" s="450"/>
      <c r="J42" s="450"/>
      <c r="K42" s="450"/>
      <c r="L42" s="451"/>
      <c r="M42" s="452"/>
      <c r="N42" s="141">
        <v>0</v>
      </c>
      <c r="O42" s="19"/>
      <c r="P42" s="817"/>
      <c r="Q42" s="818"/>
      <c r="R42" s="819"/>
      <c r="S42" s="20"/>
      <c r="T42" s="923"/>
      <c r="U42" s="923"/>
      <c r="V42" s="28"/>
      <c r="W42" s="141">
        <v>0</v>
      </c>
      <c r="X42" s="453"/>
      <c r="Y42" s="454" t="s">
        <v>234</v>
      </c>
      <c r="Z42" s="21"/>
      <c r="AA42" s="25">
        <f>SUM(W31:W42,AA31:AA41,BM7:BM46,BS7:BS46)</f>
        <v>0</v>
      </c>
      <c r="AD42" s="360"/>
      <c r="AE42" s="837"/>
      <c r="AF42" s="838"/>
      <c r="AG42" s="838"/>
      <c r="AH42" s="838"/>
      <c r="AI42" s="839"/>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802"/>
      <c r="BK42" s="803"/>
      <c r="BL42" s="804"/>
      <c r="BM42" s="788"/>
      <c r="BN42" s="358"/>
      <c r="BO42" s="787"/>
      <c r="BP42" s="802"/>
      <c r="BQ42" s="803"/>
      <c r="BR42" s="804"/>
      <c r="BS42" s="788"/>
      <c r="BT42" s="361"/>
    </row>
    <row r="43" spans="1:72" ht="13.5" customHeight="1" thickBot="1" x14ac:dyDescent="0.25">
      <c r="A43" s="885"/>
      <c r="B43" s="886"/>
      <c r="C43" s="886"/>
      <c r="D43" s="886"/>
      <c r="E43" s="886"/>
      <c r="F43" s="887"/>
      <c r="G43" s="844" t="s">
        <v>234</v>
      </c>
      <c r="H43" s="844"/>
      <c r="I43" s="844"/>
      <c r="J43" s="844"/>
      <c r="K43" s="844"/>
      <c r="L43" s="844"/>
      <c r="M43" s="845"/>
      <c r="N43" s="25">
        <f>SUM(N35:N42)</f>
        <v>0</v>
      </c>
      <c r="O43" s="29" t="s">
        <v>236</v>
      </c>
      <c r="P43" s="860"/>
      <c r="Q43" s="861"/>
      <c r="R43" s="861"/>
      <c r="S43" s="25">
        <f>SUM(S35,S37:S42,AO32,AO34:AO36,AX32,AX34:AX36,BD32,BD34:BD36)</f>
        <v>982.59999999999991</v>
      </c>
      <c r="T43" s="924"/>
      <c r="U43" s="925"/>
      <c r="V43" s="925"/>
      <c r="W43" s="925"/>
      <c r="X43" s="925"/>
      <c r="Y43" s="925"/>
      <c r="Z43" s="925"/>
      <c r="AA43" s="926"/>
      <c r="AD43" s="360"/>
      <c r="AE43" s="837"/>
      <c r="AF43" s="838"/>
      <c r="AG43" s="838"/>
      <c r="AH43" s="838"/>
      <c r="AI43" s="839"/>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802"/>
      <c r="BK43" s="803"/>
      <c r="BL43" s="804"/>
      <c r="BM43" s="788"/>
      <c r="BN43" s="358"/>
      <c r="BO43" s="787"/>
      <c r="BP43" s="802"/>
      <c r="BQ43" s="803"/>
      <c r="BR43" s="804"/>
      <c r="BS43" s="788"/>
      <c r="BT43" s="361"/>
    </row>
    <row r="44" spans="1:72" ht="13.5" customHeight="1" thickBot="1" x14ac:dyDescent="0.25">
      <c r="A44" s="885"/>
      <c r="B44" s="886"/>
      <c r="C44" s="886"/>
      <c r="D44" s="886"/>
      <c r="E44" s="886"/>
      <c r="F44" s="887"/>
      <c r="G44" s="353"/>
      <c r="H44" s="353"/>
      <c r="I44" s="353"/>
      <c r="J44" s="353"/>
      <c r="K44" s="353"/>
      <c r="L44" s="353"/>
      <c r="M44" s="353"/>
      <c r="N44" s="355"/>
      <c r="O44" s="444" t="s">
        <v>70</v>
      </c>
      <c r="P44" s="353"/>
      <c r="Q44" s="353"/>
      <c r="R44" s="353"/>
      <c r="S44" s="363" t="s">
        <v>222</v>
      </c>
      <c r="T44" s="455"/>
      <c r="U44" s="353"/>
      <c r="V44" s="353"/>
      <c r="W44" s="353"/>
      <c r="X44" s="363" t="s">
        <v>237</v>
      </c>
      <c r="Y44" s="363"/>
      <c r="Z44" s="456"/>
      <c r="AA44" s="457"/>
      <c r="AD44" s="360"/>
      <c r="AE44" s="837"/>
      <c r="AF44" s="838"/>
      <c r="AG44" s="838"/>
      <c r="AH44" s="838"/>
      <c r="AI44" s="839"/>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802"/>
      <c r="BK44" s="803"/>
      <c r="BL44" s="804"/>
      <c r="BM44" s="788"/>
      <c r="BN44" s="358"/>
      <c r="BO44" s="787"/>
      <c r="BP44" s="802"/>
      <c r="BQ44" s="803"/>
      <c r="BR44" s="804"/>
      <c r="BS44" s="788"/>
      <c r="BT44" s="361"/>
    </row>
    <row r="45" spans="1:72" ht="13.5" customHeight="1" thickBot="1" x14ac:dyDescent="0.25">
      <c r="A45" s="885"/>
      <c r="B45" s="886"/>
      <c r="C45" s="886"/>
      <c r="D45" s="886"/>
      <c r="E45" s="886"/>
      <c r="F45" s="887"/>
      <c r="G45" s="358"/>
      <c r="H45" s="358"/>
      <c r="I45" s="358"/>
      <c r="J45" s="358"/>
      <c r="K45" s="358"/>
      <c r="L45" s="358"/>
      <c r="M45" s="358"/>
      <c r="N45" s="361"/>
      <c r="O45" s="935"/>
      <c r="P45" s="936"/>
      <c r="Q45" s="937"/>
      <c r="R45" s="358"/>
      <c r="S45" s="935"/>
      <c r="T45" s="936"/>
      <c r="U45" s="936"/>
      <c r="V45" s="937"/>
      <c r="W45" s="358"/>
      <c r="X45" s="935"/>
      <c r="Y45" s="936"/>
      <c r="Z45" s="936"/>
      <c r="AA45" s="937"/>
      <c r="AD45" s="360"/>
      <c r="AE45" s="840"/>
      <c r="AF45" s="841"/>
      <c r="AG45" s="841"/>
      <c r="AH45" s="841"/>
      <c r="AI45" s="842"/>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802"/>
      <c r="BK45" s="803"/>
      <c r="BL45" s="804"/>
      <c r="BM45" s="788"/>
      <c r="BN45" s="358"/>
      <c r="BO45" s="787"/>
      <c r="BP45" s="802"/>
      <c r="BQ45" s="803"/>
      <c r="BR45" s="804"/>
      <c r="BS45" s="788"/>
      <c r="BT45" s="361"/>
    </row>
    <row r="46" spans="1:72" ht="13.5" customHeight="1" thickBot="1" x14ac:dyDescent="0.25">
      <c r="A46" s="885"/>
      <c r="B46" s="886"/>
      <c r="C46" s="886"/>
      <c r="D46" s="886"/>
      <c r="E46" s="886"/>
      <c r="F46" s="887"/>
      <c r="G46" s="358"/>
      <c r="H46" s="358"/>
      <c r="I46" s="358"/>
      <c r="J46" s="358"/>
      <c r="K46" s="358"/>
      <c r="L46" s="358"/>
      <c r="M46" s="358"/>
      <c r="N46" s="361"/>
      <c r="O46" s="938"/>
      <c r="P46" s="939"/>
      <c r="Q46" s="940"/>
      <c r="R46" s="358"/>
      <c r="S46" s="938"/>
      <c r="T46" s="939"/>
      <c r="U46" s="939"/>
      <c r="V46" s="940"/>
      <c r="W46" s="358"/>
      <c r="X46" s="938"/>
      <c r="Y46" s="939"/>
      <c r="Z46" s="939"/>
      <c r="AA46" s="940"/>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805"/>
      <c r="BK46" s="806"/>
      <c r="BL46" s="807"/>
      <c r="BM46" s="790"/>
      <c r="BN46" s="358"/>
      <c r="BO46" s="789"/>
      <c r="BP46" s="805"/>
      <c r="BQ46" s="806"/>
      <c r="BR46" s="807"/>
      <c r="BS46" s="790"/>
      <c r="BT46" s="361"/>
    </row>
    <row r="47" spans="1:72" ht="13.5" customHeight="1" x14ac:dyDescent="0.2">
      <c r="A47" s="885"/>
      <c r="B47" s="886"/>
      <c r="C47" s="886"/>
      <c r="D47" s="886"/>
      <c r="E47" s="886"/>
      <c r="F47" s="887"/>
      <c r="G47" s="358"/>
      <c r="H47" s="358"/>
      <c r="I47" s="358"/>
      <c r="J47" s="358"/>
      <c r="K47" s="358"/>
      <c r="L47" s="358"/>
      <c r="M47" s="358"/>
      <c r="N47" s="361"/>
      <c r="O47" s="938"/>
      <c r="P47" s="939"/>
      <c r="Q47" s="940"/>
      <c r="R47" s="358"/>
      <c r="S47" s="938"/>
      <c r="T47" s="939"/>
      <c r="U47" s="939"/>
      <c r="V47" s="940"/>
      <c r="W47" s="358"/>
      <c r="X47" s="938"/>
      <c r="Y47" s="939"/>
      <c r="Z47" s="939"/>
      <c r="AA47" s="940"/>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85"/>
      <c r="B48" s="886"/>
      <c r="C48" s="886"/>
      <c r="D48" s="886"/>
      <c r="E48" s="886"/>
      <c r="F48" s="887"/>
      <c r="G48" s="358"/>
      <c r="H48" s="358"/>
      <c r="I48" s="358"/>
      <c r="J48" s="358"/>
      <c r="K48" s="358"/>
      <c r="L48" s="358"/>
      <c r="M48" s="358"/>
      <c r="N48" s="361"/>
      <c r="O48" s="941"/>
      <c r="P48" s="942"/>
      <c r="Q48" s="943"/>
      <c r="R48" s="358"/>
      <c r="S48" s="941"/>
      <c r="T48" s="942"/>
      <c r="U48" s="942"/>
      <c r="V48" s="943"/>
      <c r="W48" s="358"/>
      <c r="X48" s="941"/>
      <c r="Y48" s="942"/>
      <c r="Z48" s="942"/>
      <c r="AA48" s="943"/>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88"/>
      <c r="B49" s="889"/>
      <c r="C49" s="889"/>
      <c r="D49" s="889"/>
      <c r="E49" s="889"/>
      <c r="F49" s="890"/>
      <c r="G49" s="387"/>
      <c r="H49" s="387"/>
      <c r="I49" s="387"/>
      <c r="J49" s="387"/>
      <c r="K49" s="387"/>
      <c r="L49" s="387"/>
      <c r="M49" s="387"/>
      <c r="N49" s="458"/>
      <c r="O49" s="944" t="s">
        <v>240</v>
      </c>
      <c r="P49" s="932"/>
      <c r="Q49" s="932"/>
      <c r="R49" s="387"/>
      <c r="S49" s="932" t="s">
        <v>240</v>
      </c>
      <c r="T49" s="932"/>
      <c r="U49" s="932"/>
      <c r="V49" s="932"/>
      <c r="W49" s="387"/>
      <c r="X49" s="932" t="s">
        <v>240</v>
      </c>
      <c r="Y49" s="932"/>
      <c r="Z49" s="932"/>
      <c r="AA49" s="933"/>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ZWGvAGb1ZxIX2CYlK+nz6c9JDQL019UsLbcojVxbuNHHH2/Nz+olrnbX1Sjoq6MJWoTltpsn+FQ7365ym4tKLA==" saltValue="W6O+ypr22JsDoifeeU902Q==" spinCount="100000" sheet="1" objects="1" scenarios="1"/>
  <mergeCells count="307">
    <mergeCell ref="O49:Q49"/>
    <mergeCell ref="S49:V49"/>
    <mergeCell ref="T34:U34"/>
    <mergeCell ref="T35:U35"/>
    <mergeCell ref="P31:R31"/>
    <mergeCell ref="T30:U30"/>
    <mergeCell ref="T25:V25"/>
    <mergeCell ref="P40:R40"/>
    <mergeCell ref="P35:R35"/>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L28:M28"/>
    <mergeCell ref="G26:K26"/>
    <mergeCell ref="G27:K27"/>
    <mergeCell ref="G28:K28"/>
    <mergeCell ref="G29:K29"/>
    <mergeCell ref="L35:M35"/>
    <mergeCell ref="G30:K30"/>
    <mergeCell ref="L26:M26"/>
    <mergeCell ref="L27:M27"/>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J9:BL9"/>
    <mergeCell ref="BP9:BR9"/>
    <mergeCell ref="BJ10:BL10"/>
    <mergeCell ref="BP10:BR10"/>
    <mergeCell ref="BJ11:BL11"/>
    <mergeCell ref="BP11:BR11"/>
    <mergeCell ref="BJ7:BL7"/>
    <mergeCell ref="BP7:BR7"/>
    <mergeCell ref="BJ6:BL6"/>
    <mergeCell ref="BJ12:BL12"/>
    <mergeCell ref="BP12:BR12"/>
    <mergeCell ref="BJ13:BL13"/>
    <mergeCell ref="BP13:BR13"/>
    <mergeCell ref="BJ14:BL14"/>
    <mergeCell ref="BP14:BR14"/>
    <mergeCell ref="BJ15:BL15"/>
    <mergeCell ref="BP15:BR15"/>
    <mergeCell ref="BJ16:BL16"/>
    <mergeCell ref="BP16:BR16"/>
    <mergeCell ref="BJ17:BL17"/>
    <mergeCell ref="BP17:BR17"/>
    <mergeCell ref="BJ18:BL18"/>
    <mergeCell ref="BP18:BR18"/>
    <mergeCell ref="BJ19:BL19"/>
    <mergeCell ref="BP19:BR19"/>
    <mergeCell ref="BJ20:BL20"/>
    <mergeCell ref="BP20:BR20"/>
    <mergeCell ref="BJ21:BL21"/>
    <mergeCell ref="BP21:BR21"/>
    <mergeCell ref="BJ22:BL22"/>
    <mergeCell ref="BP22:BR22"/>
    <mergeCell ref="BJ23:BL23"/>
    <mergeCell ref="BP23:BR23"/>
    <mergeCell ref="BJ24:BL24"/>
    <mergeCell ref="BP24:BR24"/>
    <mergeCell ref="BJ25:BL25"/>
    <mergeCell ref="BP25:BR25"/>
    <mergeCell ref="BJ26:BL26"/>
    <mergeCell ref="BP26:BR26"/>
    <mergeCell ref="BJ27:BL27"/>
    <mergeCell ref="BP27:BR27"/>
    <mergeCell ref="BJ28:BL28"/>
    <mergeCell ref="BP28:BR28"/>
    <mergeCell ref="BJ29:BL29"/>
    <mergeCell ref="BP29:BR29"/>
    <mergeCell ref="BJ30:BL30"/>
    <mergeCell ref="BP30:BR30"/>
    <mergeCell ref="BJ31:BL31"/>
    <mergeCell ref="BP31:BR31"/>
    <mergeCell ref="BJ43:BL43"/>
    <mergeCell ref="BJ32:BL32"/>
    <mergeCell ref="BP32:BR32"/>
    <mergeCell ref="BJ33:BL33"/>
    <mergeCell ref="BP33:BR33"/>
    <mergeCell ref="BJ34:BL34"/>
    <mergeCell ref="BP34:BR34"/>
    <mergeCell ref="BJ35:BL35"/>
    <mergeCell ref="BP35:BR35"/>
    <mergeCell ref="BJ36:BL36"/>
    <mergeCell ref="BP36:BR36"/>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142875</xdr:colOff>
                <xdr:row>43</xdr:row>
                <xdr:rowOff>95250</xdr:rowOff>
              </from>
              <to>
                <xdr:col>13</xdr:col>
                <xdr:colOff>200025</xdr:colOff>
                <xdr:row>48</xdr:row>
                <xdr:rowOff>314325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133350</xdr:colOff>
                <xdr:row>6</xdr:row>
                <xdr:rowOff>123825</xdr:rowOff>
              </from>
              <to>
                <xdr:col>7</xdr:col>
                <xdr:colOff>180975</xdr:colOff>
                <xdr:row>7</xdr:row>
                <xdr:rowOff>152400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85725</xdr:colOff>
                <xdr:row>6</xdr:row>
                <xdr:rowOff>123825</xdr:rowOff>
              </from>
              <to>
                <xdr:col>9</xdr:col>
                <xdr:colOff>123825</xdr:colOff>
                <xdr:row>7</xdr:row>
                <xdr:rowOff>152400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76200</xdr:colOff>
                <xdr:row>6</xdr:row>
                <xdr:rowOff>123825</xdr:rowOff>
              </from>
              <to>
                <xdr:col>10</xdr:col>
                <xdr:colOff>314325</xdr:colOff>
                <xdr:row>7</xdr:row>
                <xdr:rowOff>152400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1" transitionEvaluation="1" codeName="Sheet3"/>
  <dimension ref="A1:CE499"/>
  <sheetViews>
    <sheetView showGridLines="0" zoomScale="80" zoomScaleNormal="80" workbookViewId="0">
      <selection activeCell="AO118" sqref="AO118"/>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1023" t="s">
        <v>0</v>
      </c>
      <c r="B1" s="855"/>
      <c r="C1" s="1024"/>
      <c r="D1" s="1012" t="s">
        <v>206</v>
      </c>
      <c r="E1" s="872"/>
      <c r="F1" s="872"/>
      <c r="G1" s="872"/>
      <c r="H1" s="872"/>
      <c r="I1" s="872"/>
      <c r="J1" s="872"/>
      <c r="K1" s="872"/>
      <c r="L1" s="872"/>
      <c r="M1" s="872"/>
      <c r="N1" s="872"/>
      <c r="O1" s="872"/>
      <c r="P1" s="872"/>
      <c r="Q1" s="872"/>
      <c r="R1" s="872"/>
      <c r="S1" s="872"/>
      <c r="T1" s="872"/>
      <c r="U1" s="872"/>
      <c r="V1" s="872"/>
      <c r="W1" s="873"/>
      <c r="X1" s="32"/>
      <c r="Y1" s="460"/>
      <c r="Z1" s="30"/>
      <c r="AA1" s="42" t="s">
        <v>228</v>
      </c>
      <c r="AB1" s="42" t="s">
        <v>224</v>
      </c>
      <c r="AC1" s="42" t="s">
        <v>229</v>
      </c>
      <c r="AD1" s="42"/>
      <c r="AE1" s="31"/>
      <c r="AF1" s="32"/>
      <c r="AG1" s="32"/>
      <c r="AH1" s="31"/>
      <c r="AI1" s="32"/>
      <c r="AJ1" s="32"/>
      <c r="AK1" s="32"/>
      <c r="AL1" s="31"/>
      <c r="AO1" s="31"/>
      <c r="AU1" s="1044" t="s">
        <v>96</v>
      </c>
      <c r="AV1" s="1044"/>
      <c r="AW1" s="1045"/>
      <c r="BD1" s="1044" t="s">
        <v>96</v>
      </c>
      <c r="BE1" s="1045"/>
    </row>
    <row r="2" spans="1:64" x14ac:dyDescent="0.2">
      <c r="A2" s="1006" t="s">
        <v>238</v>
      </c>
      <c r="B2" s="881"/>
      <c r="C2" s="1007"/>
      <c r="D2" s="1025"/>
      <c r="E2" s="959"/>
      <c r="F2" s="959"/>
      <c r="G2" s="959"/>
      <c r="H2" s="959"/>
      <c r="I2" s="959"/>
      <c r="J2" s="959"/>
      <c r="K2" s="959"/>
      <c r="L2" s="959"/>
      <c r="M2" s="959"/>
      <c r="N2" s="959"/>
      <c r="O2" s="959"/>
      <c r="P2" s="959"/>
      <c r="Q2" s="959"/>
      <c r="R2" s="959"/>
      <c r="S2" s="959"/>
      <c r="T2" s="959"/>
      <c r="U2" s="959"/>
      <c r="V2" s="959"/>
      <c r="W2" s="960"/>
      <c r="X2" s="32"/>
      <c r="Y2" s="33"/>
      <c r="Z2" s="30"/>
      <c r="AA2" s="34">
        <v>0</v>
      </c>
      <c r="AB2" s="461">
        <v>0</v>
      </c>
      <c r="AC2" s="461">
        <v>0</v>
      </c>
      <c r="AD2" s="35"/>
      <c r="AE2" s="32"/>
      <c r="AF2" s="32"/>
      <c r="AG2" s="32"/>
      <c r="AH2" s="32"/>
      <c r="AI2" s="32"/>
      <c r="AJ2" s="32"/>
      <c r="AK2" s="32"/>
      <c r="AL2" s="36" t="s">
        <v>209</v>
      </c>
      <c r="AU2" s="1044" t="s">
        <v>96</v>
      </c>
      <c r="AV2" s="1044"/>
      <c r="AW2" s="1045"/>
      <c r="AX2" s="37"/>
      <c r="BD2" s="1044" t="s">
        <v>96</v>
      </c>
      <c r="BE2" s="1045"/>
      <c r="BF2" s="36" t="s">
        <v>494</v>
      </c>
    </row>
    <row r="3" spans="1:64" x14ac:dyDescent="0.2">
      <c r="A3" s="1006" t="s">
        <v>3</v>
      </c>
      <c r="B3" s="881"/>
      <c r="C3" s="1007"/>
      <c r="D3" s="1025"/>
      <c r="E3" s="959"/>
      <c r="F3" s="959"/>
      <c r="G3" s="959"/>
      <c r="H3" s="959"/>
      <c r="I3" s="959"/>
      <c r="J3" s="959"/>
      <c r="K3" s="959"/>
      <c r="L3" s="959"/>
      <c r="M3" s="959"/>
      <c r="N3" s="959"/>
      <c r="O3" s="959"/>
      <c r="P3" s="959"/>
      <c r="Q3" s="959"/>
      <c r="R3" s="959"/>
      <c r="S3" s="959"/>
      <c r="T3" s="959"/>
      <c r="U3" s="959"/>
      <c r="V3" s="959"/>
      <c r="W3" s="960"/>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489</v>
      </c>
      <c r="AW3" s="619" t="s">
        <v>96</v>
      </c>
      <c r="AX3" s="39"/>
      <c r="BE3" s="619" t="s">
        <v>96</v>
      </c>
    </row>
    <row r="4" spans="1:64" x14ac:dyDescent="0.2">
      <c r="A4" s="1008" t="s">
        <v>553</v>
      </c>
      <c r="B4" s="1004"/>
      <c r="C4" s="1009"/>
      <c r="D4" s="1026"/>
      <c r="E4" s="994"/>
      <c r="F4" s="994"/>
      <c r="G4" s="994"/>
      <c r="H4" s="994"/>
      <c r="I4" s="994"/>
      <c r="J4" s="994"/>
      <c r="K4" s="994"/>
      <c r="L4" s="994"/>
      <c r="M4" s="994"/>
      <c r="N4" s="994"/>
      <c r="O4" s="994"/>
      <c r="P4" s="994"/>
      <c r="Q4" s="994"/>
      <c r="R4" s="994"/>
      <c r="S4" s="994"/>
      <c r="T4" s="994"/>
      <c r="U4" s="994"/>
      <c r="V4" s="994"/>
      <c r="W4" s="99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488</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1028" t="str">
        <f>Menu!F3</f>
        <v>USCGC CHARLES SEXTON</v>
      </c>
      <c r="B6" s="1029"/>
      <c r="C6" s="1029"/>
      <c r="D6" s="1029"/>
      <c r="E6" s="1029"/>
      <c r="F6" s="1029"/>
      <c r="G6" s="1029"/>
      <c r="H6" s="1029"/>
      <c r="I6" s="1029"/>
      <c r="J6" s="983"/>
      <c r="K6" s="1040" t="str">
        <f>Menu!F4</f>
        <v>12-34567</v>
      </c>
      <c r="L6" s="1041"/>
      <c r="M6" s="1041"/>
      <c r="N6" s="1041"/>
      <c r="O6" s="1041"/>
      <c r="P6" s="1041"/>
      <c r="Q6" s="1041"/>
      <c r="R6" s="1041"/>
      <c r="S6" s="1041"/>
      <c r="T6" s="1041"/>
      <c r="U6" s="1041"/>
      <c r="V6" s="1041"/>
      <c r="W6" s="1042"/>
      <c r="X6" s="32"/>
      <c r="Y6" s="32"/>
      <c r="Z6" s="31"/>
      <c r="AA6" s="31"/>
      <c r="AB6" s="31"/>
      <c r="AC6" s="31"/>
      <c r="AD6" s="31"/>
      <c r="AE6" s="31"/>
      <c r="AF6" s="32"/>
      <c r="AG6" s="33"/>
      <c r="AH6" s="38"/>
      <c r="AI6" s="38"/>
      <c r="AJ6" s="38"/>
      <c r="AK6" s="32"/>
      <c r="AL6" s="43">
        <f>(Z10)</f>
        <v>43922</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
      </c>
      <c r="AW6" s="619" t="s">
        <v>96</v>
      </c>
      <c r="AX6" s="43">
        <f>($Z$10)</f>
        <v>43922</v>
      </c>
      <c r="AY6" s="31"/>
      <c r="AZ6" s="31"/>
      <c r="BA6" s="31"/>
      <c r="BB6" s="59"/>
      <c r="BC6" s="31"/>
      <c r="BD6" s="31"/>
      <c r="BE6" s="619" t="s">
        <v>96</v>
      </c>
      <c r="BF6" s="43">
        <f>($Z$10)</f>
        <v>43922</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43923</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
      </c>
      <c r="AW7" s="619" t="s">
        <v>96</v>
      </c>
      <c r="AX7" s="43">
        <f t="shared" ref="AX7:AX36" si="3">(AX6)+1</f>
        <v>43923</v>
      </c>
      <c r="AY7" s="31"/>
      <c r="AZ7" s="31"/>
      <c r="BA7" s="31"/>
      <c r="BB7" s="59"/>
      <c r="BC7" s="31"/>
      <c r="BD7" s="31"/>
      <c r="BE7" s="619" t="s">
        <v>96</v>
      </c>
      <c r="BF7" s="43">
        <f t="shared" ref="BF7:BF36" si="4">(BF6)+1</f>
        <v>43923</v>
      </c>
      <c r="BG7" s="31"/>
      <c r="BH7" s="31"/>
      <c r="BI7" s="31"/>
      <c r="BJ7" s="31"/>
      <c r="BK7" s="31"/>
      <c r="BL7" s="31"/>
    </row>
    <row r="8" spans="1:64" ht="15.75" x14ac:dyDescent="0.2">
      <c r="A8" s="470" t="s">
        <v>546</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43924</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43924</v>
      </c>
      <c r="AY8" s="31"/>
      <c r="AZ8" s="31"/>
      <c r="BA8" s="31"/>
      <c r="BB8" s="59"/>
      <c r="BC8" s="31"/>
      <c r="BD8" s="31"/>
      <c r="BE8" s="619" t="s">
        <v>96</v>
      </c>
      <c r="BF8" s="43">
        <f t="shared" si="4"/>
        <v>43924</v>
      </c>
      <c r="BG8" s="31"/>
      <c r="BH8" s="31"/>
      <c r="BI8" s="31"/>
      <c r="BJ8" s="31"/>
      <c r="BK8" s="31"/>
      <c r="BL8" s="31"/>
    </row>
    <row r="9" spans="1:64" x14ac:dyDescent="0.2">
      <c r="A9" s="470" t="s">
        <v>547</v>
      </c>
      <c r="B9" s="466"/>
      <c r="C9" s="466"/>
      <c r="D9" s="466"/>
      <c r="E9" s="466"/>
      <c r="F9" s="466"/>
      <c r="G9" s="466"/>
      <c r="H9" s="466"/>
      <c r="I9" s="466"/>
      <c r="J9" s="466"/>
      <c r="K9" s="469"/>
      <c r="L9" s="465" t="s">
        <v>294</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43925</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43925</v>
      </c>
      <c r="AY9" s="31"/>
      <c r="AZ9" s="31"/>
      <c r="BA9" s="31"/>
      <c r="BB9" s="59"/>
      <c r="BC9" s="31"/>
      <c r="BD9" s="31"/>
      <c r="BE9" s="619" t="s">
        <v>96</v>
      </c>
      <c r="BF9" s="43">
        <f t="shared" si="4"/>
        <v>43925</v>
      </c>
      <c r="BG9" s="31"/>
      <c r="BH9" s="31"/>
      <c r="BI9" s="31"/>
      <c r="BJ9" s="31"/>
      <c r="BK9" s="31"/>
      <c r="BL9" s="31"/>
    </row>
    <row r="10" spans="1:64" x14ac:dyDescent="0.2">
      <c r="A10" s="979"/>
      <c r="B10" s="980"/>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43922</v>
      </c>
      <c r="AA10" s="53">
        <v>0</v>
      </c>
      <c r="AB10" s="53">
        <v>0</v>
      </c>
      <c r="AC10" s="53">
        <v>0</v>
      </c>
      <c r="AD10" s="54">
        <f>(AT6+AT44+AT82+AT120)</f>
        <v>0</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c r="AK10" s="55">
        <f t="shared" ref="AK10:AK40" si="9">(AU6+AU44+AU82)</f>
        <v>0</v>
      </c>
      <c r="AL10" s="43">
        <f t="shared" si="2"/>
        <v>43926</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43926</v>
      </c>
      <c r="AY10" s="31"/>
      <c r="AZ10" s="31"/>
      <c r="BA10" s="31"/>
      <c r="BB10" s="59"/>
      <c r="BC10" s="31"/>
      <c r="BD10" s="31"/>
      <c r="BE10" s="619" t="s">
        <v>96</v>
      </c>
      <c r="BF10" s="43">
        <f t="shared" si="4"/>
        <v>43926</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43923</v>
      </c>
      <c r="AA11" s="53"/>
      <c r="AB11" s="53"/>
      <c r="AC11" s="53"/>
      <c r="AD11" s="54">
        <f>(AT7+AT45+AT83+AT121)</f>
        <v>0</v>
      </c>
      <c r="AE11" s="54">
        <f t="shared" si="5"/>
        <v>0</v>
      </c>
      <c r="AF11" s="207"/>
      <c r="AG11" s="54">
        <f t="shared" si="6"/>
        <v>0</v>
      </c>
      <c r="AH11" s="54">
        <f t="shared" si="7"/>
        <v>0</v>
      </c>
      <c r="AI11" s="54">
        <f t="shared" si="8"/>
        <v>0</v>
      </c>
      <c r="AJ11" s="31"/>
      <c r="AK11" s="55">
        <f t="shared" si="9"/>
        <v>0</v>
      </c>
      <c r="AL11" s="43">
        <f t="shared" si="2"/>
        <v>43927</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
      </c>
      <c r="AW11" s="619" t="s">
        <v>96</v>
      </c>
      <c r="AX11" s="43">
        <f t="shared" si="3"/>
        <v>43927</v>
      </c>
      <c r="AY11" s="31"/>
      <c r="AZ11" s="31"/>
      <c r="BA11" s="31"/>
      <c r="BB11" s="59"/>
      <c r="BC11" s="31"/>
      <c r="BD11" s="31"/>
      <c r="BE11" s="619" t="s">
        <v>96</v>
      </c>
      <c r="BF11" s="43">
        <f t="shared" si="4"/>
        <v>43927</v>
      </c>
      <c r="BG11" s="31"/>
      <c r="BH11" s="31"/>
      <c r="BI11" s="31"/>
      <c r="BJ11" s="31"/>
      <c r="BK11" s="31"/>
      <c r="BL11" s="31"/>
    </row>
    <row r="12" spans="1:64" x14ac:dyDescent="0.2">
      <c r="A12" s="1032">
        <v>43952</v>
      </c>
      <c r="B12" s="1033"/>
      <c r="C12" s="477" t="s">
        <v>125</v>
      </c>
      <c r="D12" s="1035" t="str">
        <f>Menu!F7</f>
        <v>AFLOAT</v>
      </c>
      <c r="E12" s="1036"/>
      <c r="F12" s="1037"/>
      <c r="G12" s="627"/>
      <c r="H12" s="627" t="s">
        <v>126</v>
      </c>
      <c r="I12" s="478"/>
      <c r="J12" s="627"/>
      <c r="K12" s="627" t="s">
        <v>127</v>
      </c>
      <c r="L12" s="627"/>
      <c r="M12" s="629"/>
      <c r="N12" s="479"/>
      <c r="O12" s="479"/>
      <c r="P12" s="475"/>
      <c r="Q12" s="475"/>
      <c r="R12" s="480"/>
      <c r="S12" s="627"/>
      <c r="T12" s="481"/>
      <c r="U12" s="627" t="s">
        <v>356</v>
      </c>
      <c r="V12" s="630"/>
      <c r="W12" s="473"/>
      <c r="X12" s="58" t="s">
        <v>129</v>
      </c>
      <c r="Z12" s="56">
        <f t="shared" si="10"/>
        <v>43924</v>
      </c>
      <c r="AA12" s="53"/>
      <c r="AB12" s="53"/>
      <c r="AC12" s="53"/>
      <c r="AD12" s="54">
        <f t="shared" ref="AD12:AD39" si="11">(AT8+AT46+AT84+AT122)</f>
        <v>0</v>
      </c>
      <c r="AE12" s="54">
        <f t="shared" si="5"/>
        <v>0</v>
      </c>
      <c r="AF12" s="207"/>
      <c r="AG12" s="54">
        <f t="shared" si="6"/>
        <v>0</v>
      </c>
      <c r="AH12" s="54">
        <f t="shared" si="7"/>
        <v>0</v>
      </c>
      <c r="AI12" s="54">
        <f t="shared" si="8"/>
        <v>0</v>
      </c>
      <c r="AJ12" s="31"/>
      <c r="AK12" s="55">
        <f t="shared" si="9"/>
        <v>0</v>
      </c>
      <c r="AL12" s="43">
        <f t="shared" si="2"/>
        <v>43928</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
      </c>
      <c r="AW12" s="619" t="s">
        <v>96</v>
      </c>
      <c r="AX12" s="43">
        <f t="shared" si="3"/>
        <v>43928</v>
      </c>
      <c r="AY12" s="31"/>
      <c r="AZ12" s="31"/>
      <c r="BA12" s="31"/>
      <c r="BB12" s="59"/>
      <c r="BC12" s="31"/>
      <c r="BD12" s="31"/>
      <c r="BE12" s="619" t="s">
        <v>96</v>
      </c>
      <c r="BF12" s="43">
        <f t="shared" si="4"/>
        <v>43928</v>
      </c>
      <c r="BG12" s="31"/>
      <c r="BH12" s="31"/>
      <c r="BI12" s="31"/>
      <c r="BJ12" s="31"/>
      <c r="BK12" s="31"/>
      <c r="BL12" s="31"/>
    </row>
    <row r="13" spans="1:64" x14ac:dyDescent="0.2">
      <c r="A13" s="482" t="s">
        <v>130</v>
      </c>
      <c r="B13" s="472"/>
      <c r="C13" s="630"/>
      <c r="D13" s="630"/>
      <c r="E13" s="630"/>
      <c r="F13" s="471"/>
      <c r="G13" s="985" t="s">
        <v>97</v>
      </c>
      <c r="H13" s="986"/>
      <c r="I13" s="987"/>
      <c r="J13" s="985" t="s">
        <v>97</v>
      </c>
      <c r="K13" s="986"/>
      <c r="L13" s="986"/>
      <c r="M13" s="1005"/>
      <c r="N13" s="992"/>
      <c r="O13" s="992"/>
      <c r="P13" s="475"/>
      <c r="Q13" s="475"/>
      <c r="R13" s="480"/>
      <c r="S13" s="1038" t="s">
        <v>43</v>
      </c>
      <c r="T13" s="986"/>
      <c r="U13" s="986"/>
      <c r="V13" s="986"/>
      <c r="W13" s="1039"/>
      <c r="X13" s="58" t="s">
        <v>131</v>
      </c>
      <c r="Z13" s="56">
        <f t="shared" si="10"/>
        <v>43925</v>
      </c>
      <c r="AA13" s="53"/>
      <c r="AB13" s="53"/>
      <c r="AC13" s="53"/>
      <c r="AD13" s="54">
        <f t="shared" si="11"/>
        <v>0</v>
      </c>
      <c r="AE13" s="54">
        <f t="shared" si="5"/>
        <v>0</v>
      </c>
      <c r="AF13" s="207"/>
      <c r="AG13" s="54">
        <f t="shared" si="6"/>
        <v>0</v>
      </c>
      <c r="AH13" s="54">
        <f t="shared" si="7"/>
        <v>0</v>
      </c>
      <c r="AI13" s="54">
        <f t="shared" si="8"/>
        <v>0</v>
      </c>
      <c r="AJ13" s="31"/>
      <c r="AK13" s="55">
        <f t="shared" si="9"/>
        <v>0</v>
      </c>
      <c r="AL13" s="43">
        <f t="shared" si="2"/>
        <v>43929</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
      </c>
      <c r="AW13" s="619" t="s">
        <v>96</v>
      </c>
      <c r="AX13" s="43">
        <f t="shared" si="3"/>
        <v>43929</v>
      </c>
      <c r="AY13" s="31"/>
      <c r="AZ13" s="31"/>
      <c r="BA13" s="31"/>
      <c r="BB13" s="59"/>
      <c r="BC13" s="31"/>
      <c r="BD13" s="31"/>
      <c r="BE13" s="619" t="s">
        <v>96</v>
      </c>
      <c r="BF13" s="43">
        <f t="shared" si="4"/>
        <v>43929</v>
      </c>
      <c r="BG13" s="31"/>
      <c r="BH13" s="31"/>
      <c r="BI13" s="31"/>
      <c r="BJ13" s="31"/>
      <c r="BK13" s="31"/>
      <c r="BL13" s="31"/>
    </row>
    <row r="14" spans="1:64" x14ac:dyDescent="0.2">
      <c r="A14" s="468" t="s">
        <v>132</v>
      </c>
      <c r="B14" s="466"/>
      <c r="C14" s="469"/>
      <c r="D14" s="465" t="s">
        <v>133</v>
      </c>
      <c r="E14" s="466"/>
      <c r="F14" s="469"/>
      <c r="G14" s="988">
        <f>IFERROR(IF(VLOOKUP($A$12,$Z$10:$AJ$40,11)=$AA$2,$AA$2,IF(VLOOKUP($A$12,$Z$10:$AJ$40,11)=$AB$2,$AB$2,0)),0)</f>
        <v>0</v>
      </c>
      <c r="H14" s="959"/>
      <c r="I14" s="989"/>
      <c r="J14" s="988">
        <f>IFERROR(IF(VLOOKUP($A$12,$Z$10:$AJ$40,11)=AC2,AC2,0),0)</f>
        <v>0</v>
      </c>
      <c r="K14" s="959"/>
      <c r="L14" s="959"/>
      <c r="M14" s="1031"/>
      <c r="N14" s="992"/>
      <c r="O14" s="992"/>
      <c r="P14" s="475"/>
      <c r="Q14" s="475"/>
      <c r="R14" s="480"/>
      <c r="S14" s="1034" t="s">
        <v>309</v>
      </c>
      <c r="T14" s="959"/>
      <c r="U14" s="959"/>
      <c r="V14" s="959"/>
      <c r="W14" s="960"/>
      <c r="X14" s="58" t="s">
        <v>134</v>
      </c>
      <c r="Z14" s="56">
        <f t="shared" si="10"/>
        <v>43926</v>
      </c>
      <c r="AA14" s="53"/>
      <c r="AB14" s="53"/>
      <c r="AC14" s="53"/>
      <c r="AD14" s="54">
        <f t="shared" si="11"/>
        <v>0</v>
      </c>
      <c r="AE14" s="54">
        <f t="shared" si="5"/>
        <v>0</v>
      </c>
      <c r="AF14" s="207"/>
      <c r="AG14" s="54">
        <f t="shared" si="6"/>
        <v>0</v>
      </c>
      <c r="AH14" s="54">
        <f t="shared" si="7"/>
        <v>0</v>
      </c>
      <c r="AI14" s="54">
        <f t="shared" si="8"/>
        <v>0</v>
      </c>
      <c r="AJ14" s="31"/>
      <c r="AK14" s="55">
        <f t="shared" si="9"/>
        <v>0</v>
      </c>
      <c r="AL14" s="43">
        <f t="shared" si="2"/>
        <v>43930</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
      </c>
      <c r="AW14" s="619" t="s">
        <v>96</v>
      </c>
      <c r="AX14" s="43">
        <f t="shared" si="3"/>
        <v>43930</v>
      </c>
      <c r="AY14" s="31"/>
      <c r="AZ14" s="31"/>
      <c r="BA14" s="31"/>
      <c r="BB14" s="59"/>
      <c r="BC14" s="31"/>
      <c r="BD14" s="31"/>
      <c r="BE14" s="619" t="s">
        <v>96</v>
      </c>
      <c r="BF14" s="43">
        <f t="shared" si="4"/>
        <v>43930</v>
      </c>
      <c r="BG14" s="31"/>
      <c r="BH14" s="31"/>
      <c r="BI14" s="31"/>
      <c r="BJ14" s="31"/>
      <c r="BK14" s="31"/>
      <c r="BL14" s="31"/>
    </row>
    <row r="15" spans="1:64" x14ac:dyDescent="0.2">
      <c r="A15" s="981">
        <f>Menu!F5</f>
        <v>43922</v>
      </c>
      <c r="B15" s="982"/>
      <c r="C15" s="983"/>
      <c r="D15" s="984">
        <f>Menu!F6</f>
        <v>43951</v>
      </c>
      <c r="E15" s="982"/>
      <c r="F15" s="983"/>
      <c r="G15" s="483"/>
      <c r="H15" s="483"/>
      <c r="I15" s="484"/>
      <c r="J15" s="483" t="s">
        <v>135</v>
      </c>
      <c r="K15" s="483"/>
      <c r="L15" s="483"/>
      <c r="M15" s="485"/>
      <c r="N15" s="486"/>
      <c r="O15" s="486"/>
      <c r="P15" s="475"/>
      <c r="Q15" s="475"/>
      <c r="R15" s="480"/>
      <c r="S15" s="1030" t="s">
        <v>357</v>
      </c>
      <c r="T15" s="994"/>
      <c r="U15" s="994"/>
      <c r="V15" s="994"/>
      <c r="W15" s="995"/>
      <c r="X15" s="32"/>
      <c r="Y15" s="32"/>
      <c r="Z15" s="56">
        <f t="shared" si="10"/>
        <v>43927</v>
      </c>
      <c r="AA15" s="53"/>
      <c r="AB15" s="53"/>
      <c r="AC15" s="53"/>
      <c r="AD15" s="54">
        <f t="shared" si="11"/>
        <v>0</v>
      </c>
      <c r="AE15" s="54">
        <f t="shared" si="5"/>
        <v>0</v>
      </c>
      <c r="AF15" s="207"/>
      <c r="AG15" s="54">
        <f t="shared" si="6"/>
        <v>0</v>
      </c>
      <c r="AH15" s="54">
        <f t="shared" si="7"/>
        <v>0</v>
      </c>
      <c r="AI15" s="54">
        <f t="shared" si="8"/>
        <v>0</v>
      </c>
      <c r="AJ15" s="31"/>
      <c r="AK15" s="55">
        <f t="shared" si="9"/>
        <v>0</v>
      </c>
      <c r="AL15" s="43">
        <f t="shared" si="2"/>
        <v>43931</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
      </c>
      <c r="AW15" s="619" t="s">
        <v>96</v>
      </c>
      <c r="AX15" s="43">
        <f t="shared" si="3"/>
        <v>43931</v>
      </c>
      <c r="AY15" s="31"/>
      <c r="AZ15" s="31"/>
      <c r="BA15" s="31"/>
      <c r="BB15" s="59"/>
      <c r="BC15" s="31"/>
      <c r="BD15" s="31"/>
      <c r="BE15" s="619" t="s">
        <v>96</v>
      </c>
      <c r="BF15" s="43">
        <f t="shared" si="4"/>
        <v>43931</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0</v>
      </c>
      <c r="J16" s="490"/>
      <c r="K16" s="490"/>
      <c r="L16" s="490">
        <f>IF(J14&gt;0,VLOOKUP($A$12,$Z$10:$AJ$40,2),0)</f>
        <v>0</v>
      </c>
      <c r="M16" s="491"/>
      <c r="N16" s="492"/>
      <c r="O16" s="492"/>
      <c r="P16" s="475"/>
      <c r="Q16" s="475"/>
      <c r="R16" s="480"/>
      <c r="S16" s="1027">
        <f>(I16+L16)</f>
        <v>0</v>
      </c>
      <c r="T16" s="867"/>
      <c r="U16" s="867"/>
      <c r="V16" s="627" t="str">
        <f>IF(S16&gt;0,"/","")</f>
        <v/>
      </c>
      <c r="W16" s="493">
        <f>ROUND(((I16*$G$14)+(L16*$J$14)),3)</f>
        <v>0</v>
      </c>
      <c r="X16" s="32"/>
      <c r="Y16" s="32"/>
      <c r="Z16" s="56">
        <f t="shared" si="10"/>
        <v>43928</v>
      </c>
      <c r="AA16" s="53"/>
      <c r="AB16" s="53"/>
      <c r="AC16" s="53"/>
      <c r="AD16" s="54">
        <f t="shared" si="11"/>
        <v>0</v>
      </c>
      <c r="AE16" s="54">
        <f t="shared" si="5"/>
        <v>0</v>
      </c>
      <c r="AF16" s="207"/>
      <c r="AG16" s="54">
        <f t="shared" si="6"/>
        <v>0</v>
      </c>
      <c r="AH16" s="54">
        <f t="shared" si="7"/>
        <v>0</v>
      </c>
      <c r="AI16" s="54">
        <f t="shared" si="8"/>
        <v>0</v>
      </c>
      <c r="AJ16" s="31"/>
      <c r="AK16" s="55">
        <f t="shared" si="9"/>
        <v>0</v>
      </c>
      <c r="AL16" s="43">
        <f t="shared" si="2"/>
        <v>43932</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43932</v>
      </c>
      <c r="AY16" s="31"/>
      <c r="AZ16" s="31"/>
      <c r="BA16" s="31"/>
      <c r="BB16" s="59"/>
      <c r="BC16" s="31"/>
      <c r="BD16" s="31"/>
      <c r="BE16" s="619" t="s">
        <v>96</v>
      </c>
      <c r="BF16" s="43">
        <f t="shared" si="4"/>
        <v>43932</v>
      </c>
      <c r="BG16" s="31"/>
      <c r="BH16" s="31"/>
      <c r="BI16" s="31"/>
      <c r="BJ16" s="31"/>
      <c r="BK16" s="31"/>
      <c r="BL16" s="31"/>
    </row>
    <row r="17" spans="1:64" ht="12" customHeight="1" x14ac:dyDescent="0.2">
      <c r="A17" s="487" t="s">
        <v>138</v>
      </c>
      <c r="B17" s="472" t="s">
        <v>296</v>
      </c>
      <c r="C17" s="630"/>
      <c r="D17" s="630"/>
      <c r="E17" s="630"/>
      <c r="F17" s="471"/>
      <c r="G17" s="488"/>
      <c r="H17" s="488"/>
      <c r="I17" s="489">
        <f>IF($G$14&gt;0,VLOOKUP($A$12,$Z$10:$AJ$40,3),0)</f>
        <v>0</v>
      </c>
      <c r="J17" s="490"/>
      <c r="K17" s="490"/>
      <c r="L17" s="490">
        <f>IF(J14&gt;0,VLOOKUP($A$12,$Z$10:$AJ$40,3),0)</f>
        <v>0</v>
      </c>
      <c r="M17" s="491"/>
      <c r="N17" s="492"/>
      <c r="O17" s="492"/>
      <c r="P17" s="475"/>
      <c r="Q17" s="475"/>
      <c r="R17" s="480"/>
      <c r="S17" s="1027">
        <f t="shared" ref="S17:S24" si="12">(I17+L17)</f>
        <v>0</v>
      </c>
      <c r="T17" s="867"/>
      <c r="U17" s="867"/>
      <c r="V17" s="627" t="str">
        <f t="shared" ref="V17:V24" si="13">IF(S17&gt;0,"/","")</f>
        <v/>
      </c>
      <c r="W17" s="493">
        <f>ROUND(((I17*$G$14)+(L17*$J$14)),3)</f>
        <v>0</v>
      </c>
      <c r="X17" s="32"/>
      <c r="Y17" s="32"/>
      <c r="Z17" s="56">
        <f t="shared" si="10"/>
        <v>43929</v>
      </c>
      <c r="AA17" s="53"/>
      <c r="AB17" s="53"/>
      <c r="AC17" s="53"/>
      <c r="AD17" s="54">
        <f t="shared" si="11"/>
        <v>0</v>
      </c>
      <c r="AE17" s="54">
        <f t="shared" si="5"/>
        <v>0</v>
      </c>
      <c r="AF17" s="207"/>
      <c r="AG17" s="54">
        <f t="shared" si="6"/>
        <v>0</v>
      </c>
      <c r="AH17" s="54">
        <f t="shared" si="7"/>
        <v>0</v>
      </c>
      <c r="AI17" s="54">
        <f t="shared" si="8"/>
        <v>0</v>
      </c>
      <c r="AJ17" s="31"/>
      <c r="AK17" s="55">
        <f t="shared" si="9"/>
        <v>0</v>
      </c>
      <c r="AL17" s="43">
        <f t="shared" si="2"/>
        <v>43933</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43933</v>
      </c>
      <c r="AY17" s="31"/>
      <c r="AZ17" s="31"/>
      <c r="BA17" s="31"/>
      <c r="BB17" s="59"/>
      <c r="BC17" s="31"/>
      <c r="BD17" s="31"/>
      <c r="BE17" s="619" t="s">
        <v>96</v>
      </c>
      <c r="BF17" s="43">
        <f t="shared" si="4"/>
        <v>43933</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1027">
        <f t="shared" si="12"/>
        <v>0</v>
      </c>
      <c r="T18" s="867"/>
      <c r="U18" s="867"/>
      <c r="V18" s="627" t="str">
        <f t="shared" si="13"/>
        <v/>
      </c>
      <c r="W18" s="493">
        <f>ROUND(((I18*$G$14)+(L18*$J$14)),3)</f>
        <v>0</v>
      </c>
      <c r="X18" s="32"/>
      <c r="Y18" s="32"/>
      <c r="Z18" s="56">
        <f t="shared" si="10"/>
        <v>43930</v>
      </c>
      <c r="AA18" s="53"/>
      <c r="AB18" s="53"/>
      <c r="AC18" s="53"/>
      <c r="AD18" s="54">
        <f t="shared" si="11"/>
        <v>0</v>
      </c>
      <c r="AE18" s="54">
        <f t="shared" si="5"/>
        <v>0</v>
      </c>
      <c r="AF18" s="207"/>
      <c r="AG18" s="54">
        <f t="shared" si="6"/>
        <v>0</v>
      </c>
      <c r="AH18" s="54">
        <f t="shared" si="7"/>
        <v>0</v>
      </c>
      <c r="AI18" s="54">
        <f t="shared" si="8"/>
        <v>0</v>
      </c>
      <c r="AJ18" s="31"/>
      <c r="AK18" s="55">
        <f t="shared" si="9"/>
        <v>0</v>
      </c>
      <c r="AL18" s="43">
        <f t="shared" si="2"/>
        <v>43934</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
      </c>
      <c r="AW18" s="619" t="s">
        <v>96</v>
      </c>
      <c r="AX18" s="43">
        <f t="shared" si="3"/>
        <v>43934</v>
      </c>
      <c r="AY18" s="31"/>
      <c r="AZ18" s="31"/>
      <c r="BA18" s="31"/>
      <c r="BB18" s="59"/>
      <c r="BC18" s="31"/>
      <c r="BD18" s="31"/>
      <c r="BE18" s="619" t="s">
        <v>96</v>
      </c>
      <c r="BF18" s="43">
        <f t="shared" si="4"/>
        <v>43934</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1027">
        <f t="shared" si="12"/>
        <v>0</v>
      </c>
      <c r="T19" s="867"/>
      <c r="U19" s="867"/>
      <c r="V19" s="627" t="str">
        <f t="shared" si="13"/>
        <v/>
      </c>
      <c r="W19" s="493">
        <f>ROUND(((I19*$G$14)+(L19*$J$14)),3)</f>
        <v>0</v>
      </c>
      <c r="X19" s="32"/>
      <c r="Y19" s="32"/>
      <c r="Z19" s="56">
        <f t="shared" si="10"/>
        <v>43931</v>
      </c>
      <c r="AA19" s="53"/>
      <c r="AB19" s="53"/>
      <c r="AC19" s="53"/>
      <c r="AD19" s="54">
        <f t="shared" si="11"/>
        <v>0</v>
      </c>
      <c r="AE19" s="54">
        <f t="shared" si="5"/>
        <v>0</v>
      </c>
      <c r="AF19" s="207"/>
      <c r="AG19" s="54">
        <f t="shared" si="6"/>
        <v>0</v>
      </c>
      <c r="AH19" s="54">
        <f t="shared" si="7"/>
        <v>0</v>
      </c>
      <c r="AI19" s="54">
        <f t="shared" si="8"/>
        <v>0</v>
      </c>
      <c r="AJ19" s="31"/>
      <c r="AK19" s="55">
        <f t="shared" si="9"/>
        <v>0</v>
      </c>
      <c r="AL19" s="43">
        <f t="shared" si="2"/>
        <v>43935</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
      </c>
      <c r="AW19" s="619" t="s">
        <v>96</v>
      </c>
      <c r="AX19" s="43">
        <f t="shared" si="3"/>
        <v>43935</v>
      </c>
      <c r="AY19" s="31"/>
      <c r="AZ19" s="31"/>
      <c r="BA19" s="31"/>
      <c r="BB19" s="59"/>
      <c r="BC19" s="31"/>
      <c r="BD19" s="31"/>
      <c r="BE19" s="619" t="s">
        <v>96</v>
      </c>
      <c r="BF19" s="43">
        <f t="shared" si="4"/>
        <v>43935</v>
      </c>
      <c r="BG19" s="31"/>
      <c r="BH19" s="31"/>
      <c r="BI19" s="31"/>
      <c r="BJ19" s="31"/>
      <c r="BK19" s="31"/>
      <c r="BL19" s="31"/>
    </row>
    <row r="20" spans="1:64" ht="12" customHeight="1" x14ac:dyDescent="0.2">
      <c r="A20" s="487" t="s">
        <v>143</v>
      </c>
      <c r="B20" s="465" t="s">
        <v>297</v>
      </c>
      <c r="C20" s="466"/>
      <c r="D20" s="466"/>
      <c r="E20" s="466"/>
      <c r="F20" s="469"/>
      <c r="G20" s="494"/>
      <c r="H20" s="494"/>
      <c r="I20" s="495">
        <f>IF(G14&gt;0,VLOOKUP($A$12,$Z$10:$AJ$40,6),0)</f>
        <v>0</v>
      </c>
      <c r="J20" s="496"/>
      <c r="K20" s="496"/>
      <c r="L20" s="496">
        <f>IF(J14&gt;0,VLOOKUP($A$12,$Z$10:$AJ$40,6),0)</f>
        <v>0</v>
      </c>
      <c r="M20" s="491"/>
      <c r="N20" s="492"/>
      <c r="O20" s="492"/>
      <c r="P20" s="475"/>
      <c r="Q20" s="475"/>
      <c r="R20" s="480"/>
      <c r="S20" s="1046">
        <f t="shared" si="12"/>
        <v>0</v>
      </c>
      <c r="T20" s="1000"/>
      <c r="U20" s="1000"/>
      <c r="V20" s="628" t="str">
        <f t="shared" si="13"/>
        <v/>
      </c>
      <c r="W20" s="497">
        <f>ROUND(((I20*$G$14)+(L20*$J$14)),3)</f>
        <v>0</v>
      </c>
      <c r="X20" s="32"/>
      <c r="Y20" s="32"/>
      <c r="Z20" s="56">
        <f t="shared" si="10"/>
        <v>43932</v>
      </c>
      <c r="AA20" s="53"/>
      <c r="AB20" s="53"/>
      <c r="AC20" s="53"/>
      <c r="AD20" s="54">
        <f t="shared" si="11"/>
        <v>0</v>
      </c>
      <c r="AE20" s="54">
        <f t="shared" si="5"/>
        <v>0</v>
      </c>
      <c r="AF20" s="207"/>
      <c r="AG20" s="54">
        <f t="shared" si="6"/>
        <v>0</v>
      </c>
      <c r="AH20" s="54">
        <f t="shared" si="7"/>
        <v>0</v>
      </c>
      <c r="AI20" s="54">
        <f t="shared" si="8"/>
        <v>0</v>
      </c>
      <c r="AJ20" s="31"/>
      <c r="AK20" s="55">
        <f t="shared" si="9"/>
        <v>0</v>
      </c>
      <c r="AL20" s="43">
        <f t="shared" si="2"/>
        <v>43936</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43936</v>
      </c>
      <c r="AY20" s="31"/>
      <c r="AZ20" s="31"/>
      <c r="BA20" s="31"/>
      <c r="BB20" s="59"/>
      <c r="BC20" s="31"/>
      <c r="BD20" s="31"/>
      <c r="BE20" s="619" t="s">
        <v>96</v>
      </c>
      <c r="BF20" s="43">
        <f t="shared" si="4"/>
        <v>43936</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1001"/>
      <c r="T21" s="1002"/>
      <c r="U21" s="1002"/>
      <c r="V21" s="503"/>
      <c r="W21" s="504"/>
      <c r="X21" s="32"/>
      <c r="Y21" s="32"/>
      <c r="Z21" s="56">
        <f t="shared" si="10"/>
        <v>43933</v>
      </c>
      <c r="AA21" s="53"/>
      <c r="AB21" s="53"/>
      <c r="AC21" s="53"/>
      <c r="AD21" s="54">
        <f t="shared" si="11"/>
        <v>0</v>
      </c>
      <c r="AE21" s="54">
        <f t="shared" si="5"/>
        <v>0</v>
      </c>
      <c r="AF21" s="207"/>
      <c r="AG21" s="54">
        <f t="shared" si="6"/>
        <v>0</v>
      </c>
      <c r="AH21" s="54">
        <f t="shared" si="7"/>
        <v>0</v>
      </c>
      <c r="AI21" s="54">
        <f t="shared" si="8"/>
        <v>0</v>
      </c>
      <c r="AJ21" s="31"/>
      <c r="AK21" s="55">
        <f t="shared" si="9"/>
        <v>0</v>
      </c>
      <c r="AL21" s="43">
        <f t="shared" si="2"/>
        <v>43937</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
      </c>
      <c r="AW21" s="619" t="s">
        <v>96</v>
      </c>
      <c r="AX21" s="43">
        <f t="shared" si="3"/>
        <v>43937</v>
      </c>
      <c r="AY21" s="31"/>
      <c r="AZ21" s="31"/>
      <c r="BA21" s="31"/>
      <c r="BB21" s="59"/>
      <c r="BC21" s="31"/>
      <c r="BD21" s="31"/>
      <c r="BE21" s="619" t="s">
        <v>96</v>
      </c>
      <c r="BF21" s="43">
        <f t="shared" si="4"/>
        <v>43937</v>
      </c>
      <c r="BG21" s="31"/>
      <c r="BH21" s="31"/>
      <c r="BI21" s="31"/>
      <c r="BJ21" s="31"/>
      <c r="BK21" s="31"/>
      <c r="BL21" s="31"/>
    </row>
    <row r="22" spans="1:64" ht="12" customHeight="1" x14ac:dyDescent="0.2">
      <c r="A22" s="487" t="s">
        <v>145</v>
      </c>
      <c r="B22" s="472" t="s">
        <v>358</v>
      </c>
      <c r="C22" s="630"/>
      <c r="D22" s="630"/>
      <c r="E22" s="630"/>
      <c r="F22" s="471"/>
      <c r="G22" s="488"/>
      <c r="H22" s="488"/>
      <c r="I22" s="489">
        <f>IF(G14&gt;0,VLOOKUP($A$12,$Z$10:$AJ$40,8),0)</f>
        <v>0</v>
      </c>
      <c r="J22" s="490"/>
      <c r="K22" s="490"/>
      <c r="L22" s="490">
        <f>IF(J14&gt;0,VLOOKUP($A$12,$Z$10:$AJ$40,8),0)</f>
        <v>0</v>
      </c>
      <c r="M22" s="491"/>
      <c r="N22" s="492"/>
      <c r="O22" s="492"/>
      <c r="P22" s="475"/>
      <c r="Q22" s="475"/>
      <c r="R22" s="480"/>
      <c r="S22" s="1047">
        <f t="shared" si="12"/>
        <v>0</v>
      </c>
      <c r="T22" s="1004"/>
      <c r="U22" s="1004"/>
      <c r="V22" s="627" t="str">
        <f t="shared" si="13"/>
        <v/>
      </c>
      <c r="W22" s="493">
        <f>ROUND(((I22*$G$14)+(L22*$J$14)),3)</f>
        <v>0</v>
      </c>
      <c r="X22" s="32"/>
      <c r="Y22" s="32"/>
      <c r="Z22" s="56">
        <f t="shared" si="10"/>
        <v>43934</v>
      </c>
      <c r="AA22" s="53"/>
      <c r="AB22" s="53"/>
      <c r="AC22" s="53"/>
      <c r="AD22" s="54">
        <f t="shared" si="11"/>
        <v>0</v>
      </c>
      <c r="AE22" s="54">
        <f t="shared" si="5"/>
        <v>0</v>
      </c>
      <c r="AF22" s="207"/>
      <c r="AG22" s="54">
        <f t="shared" si="6"/>
        <v>0</v>
      </c>
      <c r="AH22" s="54">
        <f t="shared" si="7"/>
        <v>0</v>
      </c>
      <c r="AI22" s="54">
        <f t="shared" si="8"/>
        <v>0</v>
      </c>
      <c r="AJ22" s="31"/>
      <c r="AK22" s="55">
        <f t="shared" si="9"/>
        <v>0</v>
      </c>
      <c r="AL22" s="43">
        <f t="shared" si="2"/>
        <v>43938</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
      </c>
      <c r="AW22" s="619" t="s">
        <v>96</v>
      </c>
      <c r="AX22" s="43">
        <f t="shared" si="3"/>
        <v>43938</v>
      </c>
      <c r="AY22" s="31"/>
      <c r="AZ22" s="31"/>
      <c r="BA22" s="31"/>
      <c r="BB22" s="59"/>
      <c r="BC22" s="31"/>
      <c r="BD22" s="31"/>
      <c r="BE22" s="619" t="s">
        <v>96</v>
      </c>
      <c r="BF22" s="43">
        <f t="shared" si="4"/>
        <v>43938</v>
      </c>
      <c r="BG22" s="31"/>
      <c r="BH22" s="31"/>
      <c r="BI22" s="31"/>
      <c r="BJ22" s="31"/>
      <c r="BK22" s="31"/>
      <c r="BL22" s="31"/>
    </row>
    <row r="23" spans="1:64" ht="12" customHeight="1" x14ac:dyDescent="0.2">
      <c r="A23" s="487"/>
      <c r="B23" s="472" t="s">
        <v>359</v>
      </c>
      <c r="C23" s="630"/>
      <c r="D23" s="630"/>
      <c r="E23" s="630"/>
      <c r="F23" s="471"/>
      <c r="G23" s="488"/>
      <c r="H23" s="488"/>
      <c r="I23" s="489">
        <f>IF(G14&gt;0,VLOOKUP($A$12,$Z$10:$AJ$40,9),0)</f>
        <v>0</v>
      </c>
      <c r="J23" s="490"/>
      <c r="K23" s="490"/>
      <c r="L23" s="490">
        <f>IF(J14&gt;0,VLOOKUP($A$12,$Z$10:$AJ$40,9),0)</f>
        <v>0</v>
      </c>
      <c r="M23" s="491"/>
      <c r="N23" s="492"/>
      <c r="O23" s="492"/>
      <c r="P23" s="475"/>
      <c r="Q23" s="475"/>
      <c r="R23" s="480"/>
      <c r="S23" s="1027">
        <f t="shared" si="12"/>
        <v>0</v>
      </c>
      <c r="T23" s="867"/>
      <c r="U23" s="867"/>
      <c r="V23" s="627" t="str">
        <f t="shared" si="13"/>
        <v/>
      </c>
      <c r="W23" s="493">
        <f>ROUND(((I23*$G$14)+(L23*$J$14)),3)</f>
        <v>0</v>
      </c>
      <c r="X23" s="32"/>
      <c r="Y23" s="32"/>
      <c r="Z23" s="56">
        <f t="shared" si="10"/>
        <v>43935</v>
      </c>
      <c r="AA23" s="53"/>
      <c r="AB23" s="53"/>
      <c r="AC23" s="53"/>
      <c r="AD23" s="54">
        <f t="shared" si="11"/>
        <v>0</v>
      </c>
      <c r="AE23" s="54">
        <f t="shared" si="5"/>
        <v>0</v>
      </c>
      <c r="AF23" s="207"/>
      <c r="AG23" s="54">
        <f t="shared" si="6"/>
        <v>0</v>
      </c>
      <c r="AH23" s="54">
        <f t="shared" si="7"/>
        <v>0</v>
      </c>
      <c r="AI23" s="54">
        <f t="shared" si="8"/>
        <v>0</v>
      </c>
      <c r="AJ23" s="31"/>
      <c r="AK23" s="55">
        <f t="shared" si="9"/>
        <v>0</v>
      </c>
      <c r="AL23" s="43">
        <f t="shared" ref="AL23:AL36" si="14">(Z27)</f>
        <v>43939</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
      </c>
      <c r="AW23" s="619" t="s">
        <v>96</v>
      </c>
      <c r="AX23" s="43">
        <f t="shared" si="3"/>
        <v>43939</v>
      </c>
      <c r="AY23" s="31"/>
      <c r="AZ23" s="31"/>
      <c r="BA23" s="31"/>
      <c r="BB23" s="59"/>
      <c r="BC23" s="31"/>
      <c r="BD23" s="31"/>
      <c r="BE23" s="619" t="s">
        <v>96</v>
      </c>
      <c r="BF23" s="43">
        <f t="shared" si="4"/>
        <v>43939</v>
      </c>
      <c r="BG23" s="31"/>
      <c r="BH23" s="31"/>
      <c r="BI23" s="31"/>
      <c r="BJ23" s="31"/>
      <c r="BK23" s="31"/>
      <c r="BL23" s="31"/>
    </row>
    <row r="24" spans="1:64" ht="12" customHeight="1" x14ac:dyDescent="0.2">
      <c r="A24" s="487" t="s">
        <v>146</v>
      </c>
      <c r="B24" s="472" t="s">
        <v>360</v>
      </c>
      <c r="C24" s="630"/>
      <c r="D24" s="630"/>
      <c r="E24" s="630"/>
      <c r="F24" s="471"/>
      <c r="G24" s="488"/>
      <c r="H24" s="488"/>
      <c r="I24" s="489">
        <f>IF(G14&gt;0,VLOOKUP($A$12,$Z$10:$AJ$40,10),0)</f>
        <v>0</v>
      </c>
      <c r="J24" s="490"/>
      <c r="K24" s="490"/>
      <c r="L24" s="490">
        <f>IF(J14&gt;0,VLOOKUP($A$12,$Z$10:$AJ$40,10),0)</f>
        <v>0</v>
      </c>
      <c r="M24" s="491"/>
      <c r="N24" s="492"/>
      <c r="O24" s="492"/>
      <c r="P24" s="475"/>
      <c r="Q24" s="475"/>
      <c r="R24" s="480"/>
      <c r="S24" s="1027">
        <f t="shared" si="12"/>
        <v>0</v>
      </c>
      <c r="T24" s="867"/>
      <c r="U24" s="867"/>
      <c r="V24" s="627" t="str">
        <f t="shared" si="13"/>
        <v/>
      </c>
      <c r="W24" s="493">
        <f>ROUND(((I24*$G$14)+(L24*$J$14)),3)</f>
        <v>0</v>
      </c>
      <c r="X24" s="32"/>
      <c r="Y24" s="32"/>
      <c r="Z24" s="56">
        <f t="shared" si="10"/>
        <v>43936</v>
      </c>
      <c r="AA24" s="53"/>
      <c r="AB24" s="53"/>
      <c r="AC24" s="53"/>
      <c r="AD24" s="54">
        <f t="shared" si="11"/>
        <v>0</v>
      </c>
      <c r="AE24" s="54">
        <f t="shared" si="5"/>
        <v>0</v>
      </c>
      <c r="AF24" s="207"/>
      <c r="AG24" s="54">
        <f t="shared" si="6"/>
        <v>0</v>
      </c>
      <c r="AH24" s="54">
        <f t="shared" si="7"/>
        <v>0</v>
      </c>
      <c r="AI24" s="54">
        <f t="shared" si="8"/>
        <v>0</v>
      </c>
      <c r="AJ24" s="31"/>
      <c r="AK24" s="55">
        <f t="shared" si="9"/>
        <v>0</v>
      </c>
      <c r="AL24" s="43">
        <f t="shared" si="14"/>
        <v>43940</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43940</v>
      </c>
      <c r="AY24" s="31"/>
      <c r="AZ24" s="31"/>
      <c r="BA24" s="31"/>
      <c r="BB24" s="59"/>
      <c r="BC24" s="31"/>
      <c r="BD24" s="31"/>
      <c r="BE24" s="619" t="s">
        <v>96</v>
      </c>
      <c r="BF24" s="43">
        <f t="shared" si="4"/>
        <v>43940</v>
      </c>
      <c r="BG24" s="31"/>
      <c r="BH24" s="31"/>
      <c r="BI24" s="31"/>
      <c r="BJ24" s="31"/>
      <c r="BK24" s="31"/>
      <c r="BL24" s="31"/>
    </row>
    <row r="25" spans="1:64" ht="13.5" thickBot="1" x14ac:dyDescent="0.25">
      <c r="A25" s="505"/>
      <c r="B25" s="506" t="s">
        <v>397</v>
      </c>
      <c r="C25" s="507"/>
      <c r="D25" s="507"/>
      <c r="E25" s="507"/>
      <c r="F25" s="508"/>
      <c r="G25" s="509"/>
      <c r="H25" s="509"/>
      <c r="I25" s="510">
        <f>SUM(I16:I24)</f>
        <v>0</v>
      </c>
      <c r="J25" s="511"/>
      <c r="K25" s="511"/>
      <c r="L25" s="511">
        <f>SUM(L16:L24)</f>
        <v>0</v>
      </c>
      <c r="M25" s="512"/>
      <c r="N25" s="513"/>
      <c r="O25" s="513"/>
      <c r="P25" s="514"/>
      <c r="Q25" s="514"/>
      <c r="R25" s="515"/>
      <c r="S25" s="1027">
        <f t="shared" ref="S25" si="15">(I25+L25)</f>
        <v>0</v>
      </c>
      <c r="T25" s="867"/>
      <c r="U25" s="867"/>
      <c r="V25" s="516" t="s">
        <v>147</v>
      </c>
      <c r="W25" s="517">
        <f>ROUND(SUM(W16:W24),2)</f>
        <v>0</v>
      </c>
      <c r="X25" s="32"/>
      <c r="Y25" s="32"/>
      <c r="Z25" s="56">
        <f t="shared" si="10"/>
        <v>43937</v>
      </c>
      <c r="AA25" s="53"/>
      <c r="AB25" s="53"/>
      <c r="AC25" s="53"/>
      <c r="AD25" s="54">
        <f t="shared" si="11"/>
        <v>0</v>
      </c>
      <c r="AE25" s="54">
        <f t="shared" si="5"/>
        <v>0</v>
      </c>
      <c r="AF25" s="207"/>
      <c r="AG25" s="54">
        <f t="shared" si="6"/>
        <v>0</v>
      </c>
      <c r="AH25" s="54">
        <f t="shared" si="7"/>
        <v>0</v>
      </c>
      <c r="AI25" s="54">
        <f t="shared" si="8"/>
        <v>0</v>
      </c>
      <c r="AJ25" s="31"/>
      <c r="AK25" s="55">
        <f t="shared" si="9"/>
        <v>0</v>
      </c>
      <c r="AL25" s="43">
        <f t="shared" si="14"/>
        <v>43941</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
      </c>
      <c r="AW25" s="619" t="s">
        <v>96</v>
      </c>
      <c r="AX25" s="43">
        <f t="shared" si="3"/>
        <v>43941</v>
      </c>
      <c r="AY25" s="31"/>
      <c r="AZ25" s="31"/>
      <c r="BA25" s="31"/>
      <c r="BB25" s="59"/>
      <c r="BC25" s="31"/>
      <c r="BD25" s="31"/>
      <c r="BE25" s="619" t="s">
        <v>96</v>
      </c>
      <c r="BF25" s="43">
        <f t="shared" si="4"/>
        <v>43941</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97"/>
      <c r="U26" s="998"/>
      <c r="V26" s="996"/>
      <c r="W26" s="856"/>
      <c r="X26" s="32"/>
      <c r="Y26" s="32"/>
      <c r="Z26" s="56">
        <f t="shared" si="10"/>
        <v>43938</v>
      </c>
      <c r="AA26" s="53"/>
      <c r="AB26" s="53"/>
      <c r="AC26" s="53"/>
      <c r="AD26" s="54">
        <f t="shared" si="11"/>
        <v>0</v>
      </c>
      <c r="AE26" s="54">
        <f t="shared" si="5"/>
        <v>0</v>
      </c>
      <c r="AF26" s="207"/>
      <c r="AG26" s="54">
        <f t="shared" si="6"/>
        <v>0</v>
      </c>
      <c r="AH26" s="54">
        <f t="shared" si="7"/>
        <v>0</v>
      </c>
      <c r="AI26" s="54">
        <f t="shared" si="8"/>
        <v>0</v>
      </c>
      <c r="AJ26" s="31"/>
      <c r="AK26" s="55">
        <f t="shared" si="9"/>
        <v>0</v>
      </c>
      <c r="AL26" s="43">
        <f t="shared" si="14"/>
        <v>43942</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43942</v>
      </c>
      <c r="AY26" s="31"/>
      <c r="AZ26" s="31"/>
      <c r="BA26" s="31"/>
      <c r="BB26" s="59"/>
      <c r="BC26" s="31"/>
      <c r="BD26" s="31"/>
      <c r="BE26" s="619" t="s">
        <v>96</v>
      </c>
      <c r="BF26" s="43">
        <f t="shared" si="4"/>
        <v>43942</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81"/>
      <c r="W27" s="975"/>
      <c r="X27" s="32"/>
      <c r="Y27" s="32"/>
      <c r="Z27" s="56">
        <f t="shared" si="10"/>
        <v>43939</v>
      </c>
      <c r="AA27" s="53"/>
      <c r="AB27" s="53"/>
      <c r="AC27" s="53"/>
      <c r="AD27" s="54">
        <f t="shared" si="11"/>
        <v>0</v>
      </c>
      <c r="AE27" s="54">
        <f t="shared" si="5"/>
        <v>0</v>
      </c>
      <c r="AF27" s="207"/>
      <c r="AG27" s="54">
        <f t="shared" si="6"/>
        <v>0</v>
      </c>
      <c r="AH27" s="54">
        <f t="shared" si="7"/>
        <v>0</v>
      </c>
      <c r="AI27" s="54">
        <f t="shared" si="8"/>
        <v>0</v>
      </c>
      <c r="AJ27" s="31"/>
      <c r="AK27" s="55">
        <f t="shared" si="9"/>
        <v>0</v>
      </c>
      <c r="AL27" s="43">
        <f t="shared" si="14"/>
        <v>43943</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43943</v>
      </c>
      <c r="AY27" s="31"/>
      <c r="AZ27" s="31"/>
      <c r="BA27" s="31"/>
      <c r="BB27" s="59"/>
      <c r="BC27" s="31"/>
      <c r="BD27" s="31"/>
      <c r="BE27" s="619" t="s">
        <v>96</v>
      </c>
      <c r="BF27" s="43">
        <f t="shared" si="4"/>
        <v>43943</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81"/>
      <c r="W28" s="975"/>
      <c r="X28" s="32"/>
      <c r="Y28" s="32"/>
      <c r="Z28" s="56">
        <f t="shared" si="10"/>
        <v>43940</v>
      </c>
      <c r="AA28" s="53"/>
      <c r="AB28" s="53"/>
      <c r="AC28" s="53"/>
      <c r="AD28" s="54">
        <f t="shared" si="11"/>
        <v>0</v>
      </c>
      <c r="AE28" s="54">
        <f t="shared" si="5"/>
        <v>0</v>
      </c>
      <c r="AF28" s="207"/>
      <c r="AG28" s="54">
        <f t="shared" si="6"/>
        <v>0</v>
      </c>
      <c r="AH28" s="54">
        <f t="shared" si="7"/>
        <v>0</v>
      </c>
      <c r="AI28" s="54">
        <f t="shared" si="8"/>
        <v>0</v>
      </c>
      <c r="AJ28" s="31"/>
      <c r="AK28" s="55">
        <f t="shared" si="9"/>
        <v>0</v>
      </c>
      <c r="AL28" s="43">
        <f t="shared" si="14"/>
        <v>43944</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43944</v>
      </c>
      <c r="AY28" s="31"/>
      <c r="AZ28" s="31"/>
      <c r="BA28" s="31"/>
      <c r="BB28" s="59"/>
      <c r="BC28" s="31"/>
      <c r="BD28" s="31"/>
      <c r="BE28" s="619" t="s">
        <v>96</v>
      </c>
      <c r="BF28" s="43">
        <f t="shared" si="4"/>
        <v>43944</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81"/>
      <c r="W29" s="975"/>
      <c r="X29" s="35"/>
      <c r="Y29" s="32"/>
      <c r="Z29" s="56">
        <f t="shared" si="10"/>
        <v>43941</v>
      </c>
      <c r="AA29" s="53"/>
      <c r="AB29" s="53"/>
      <c r="AC29" s="53"/>
      <c r="AD29" s="54">
        <f t="shared" si="11"/>
        <v>0</v>
      </c>
      <c r="AE29" s="54">
        <f t="shared" si="5"/>
        <v>0</v>
      </c>
      <c r="AF29" s="207"/>
      <c r="AG29" s="54">
        <f t="shared" si="6"/>
        <v>0</v>
      </c>
      <c r="AH29" s="54">
        <f t="shared" si="7"/>
        <v>0</v>
      </c>
      <c r="AI29" s="54">
        <f t="shared" si="8"/>
        <v>0</v>
      </c>
      <c r="AJ29" s="31"/>
      <c r="AK29" s="55">
        <f t="shared" si="9"/>
        <v>0</v>
      </c>
      <c r="AL29" s="43">
        <f t="shared" si="14"/>
        <v>43945</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43945</v>
      </c>
      <c r="AY29" s="31"/>
      <c r="AZ29" s="31"/>
      <c r="BA29" s="31"/>
      <c r="BB29" s="59"/>
      <c r="BC29" s="31"/>
      <c r="BD29" s="31"/>
      <c r="BE29" s="619" t="s">
        <v>96</v>
      </c>
      <c r="BF29" s="43">
        <f t="shared" si="4"/>
        <v>43945</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81"/>
      <c r="W30" s="975"/>
      <c r="X30" s="32"/>
      <c r="Y30" s="32"/>
      <c r="Z30" s="56">
        <f t="shared" si="10"/>
        <v>43942</v>
      </c>
      <c r="AA30" s="53"/>
      <c r="AB30" s="53"/>
      <c r="AC30" s="53"/>
      <c r="AD30" s="54">
        <f t="shared" si="11"/>
        <v>0</v>
      </c>
      <c r="AE30" s="54">
        <f t="shared" si="5"/>
        <v>0</v>
      </c>
      <c r="AF30" s="207"/>
      <c r="AG30" s="54">
        <f t="shared" si="6"/>
        <v>0</v>
      </c>
      <c r="AH30" s="54">
        <f>(BG26*$AM$4)+(BH26*$AN$4)+(BI26*$AO$4)+(BJ26*$AP$4)+(BK26*$AQ$4)+(BL26*$AR$4)</f>
        <v>0</v>
      </c>
      <c r="AI30" s="54">
        <f t="shared" si="8"/>
        <v>0</v>
      </c>
      <c r="AJ30" s="31"/>
      <c r="AK30" s="55">
        <f t="shared" si="9"/>
        <v>0</v>
      </c>
      <c r="AL30" s="43">
        <f t="shared" si="14"/>
        <v>43946</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43946</v>
      </c>
      <c r="AY30" s="31"/>
      <c r="AZ30" s="31"/>
      <c r="BA30" s="31"/>
      <c r="BB30" s="59"/>
      <c r="BC30" s="31"/>
      <c r="BD30" s="31"/>
      <c r="BE30" s="619" t="s">
        <v>96</v>
      </c>
      <c r="BF30" s="43">
        <f t="shared" si="4"/>
        <v>43946</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81"/>
      <c r="W31" s="975"/>
      <c r="X31" s="32"/>
      <c r="Y31" s="32"/>
      <c r="Z31" s="56">
        <f t="shared" si="10"/>
        <v>43943</v>
      </c>
      <c r="AA31" s="53"/>
      <c r="AB31" s="53"/>
      <c r="AC31" s="53"/>
      <c r="AD31" s="54">
        <f t="shared" si="11"/>
        <v>0</v>
      </c>
      <c r="AE31" s="54">
        <f t="shared" si="5"/>
        <v>0</v>
      </c>
      <c r="AF31" s="207"/>
      <c r="AG31" s="54">
        <f t="shared" si="6"/>
        <v>0</v>
      </c>
      <c r="AH31" s="54">
        <f t="shared" ref="AH31:AH40" si="21">(BG27*$AM$4)+(BH27*$AN$4)+(BI27*$AO$4)+(BJ27*$AP$4)+(BK27*$AQ$4)+(BL27*$AR$4)</f>
        <v>0</v>
      </c>
      <c r="AI31" s="54">
        <f t="shared" si="8"/>
        <v>0</v>
      </c>
      <c r="AJ31" s="31"/>
      <c r="AK31" s="55">
        <f t="shared" si="9"/>
        <v>0</v>
      </c>
      <c r="AL31" s="43">
        <f t="shared" si="14"/>
        <v>43947</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43947</v>
      </c>
      <c r="AY31" s="31"/>
      <c r="AZ31" s="31"/>
      <c r="BA31" s="31"/>
      <c r="BB31" s="59"/>
      <c r="BC31" s="31"/>
      <c r="BD31" s="31"/>
      <c r="BE31" s="619" t="s">
        <v>96</v>
      </c>
      <c r="BF31" s="43">
        <f t="shared" si="4"/>
        <v>43947</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81"/>
      <c r="W32" s="975"/>
      <c r="X32" s="32"/>
      <c r="Y32" s="32"/>
      <c r="Z32" s="56">
        <f t="shared" si="10"/>
        <v>43944</v>
      </c>
      <c r="AA32" s="53"/>
      <c r="AB32" s="53"/>
      <c r="AC32" s="53"/>
      <c r="AD32" s="54">
        <f t="shared" si="11"/>
        <v>0</v>
      </c>
      <c r="AE32" s="54">
        <f t="shared" si="5"/>
        <v>0</v>
      </c>
      <c r="AF32" s="207"/>
      <c r="AG32" s="54">
        <f t="shared" si="6"/>
        <v>0</v>
      </c>
      <c r="AH32" s="54">
        <f t="shared" si="21"/>
        <v>0</v>
      </c>
      <c r="AI32" s="54">
        <f t="shared" si="8"/>
        <v>0</v>
      </c>
      <c r="AJ32" s="31"/>
      <c r="AK32" s="55">
        <f t="shared" si="9"/>
        <v>0</v>
      </c>
      <c r="AL32" s="43">
        <f t="shared" si="14"/>
        <v>43948</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
      </c>
      <c r="AW32" s="619" t="s">
        <v>96</v>
      </c>
      <c r="AX32" s="43">
        <f t="shared" si="3"/>
        <v>43948</v>
      </c>
      <c r="AY32" s="31"/>
      <c r="AZ32" s="31"/>
      <c r="BA32" s="31"/>
      <c r="BB32" s="59"/>
      <c r="BC32" s="31"/>
      <c r="BD32" s="31"/>
      <c r="BE32" s="619" t="s">
        <v>96</v>
      </c>
      <c r="BF32" s="43">
        <f t="shared" si="4"/>
        <v>43948</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81"/>
      <c r="W33" s="975"/>
      <c r="X33" s="32"/>
      <c r="Y33" s="32"/>
      <c r="Z33" s="56">
        <f t="shared" si="10"/>
        <v>43945</v>
      </c>
      <c r="AA33" s="53"/>
      <c r="AB33" s="53"/>
      <c r="AC33" s="53"/>
      <c r="AD33" s="54">
        <f t="shared" si="11"/>
        <v>0</v>
      </c>
      <c r="AE33" s="54">
        <f t="shared" si="5"/>
        <v>0</v>
      </c>
      <c r="AF33" s="207"/>
      <c r="AG33" s="54">
        <f t="shared" si="6"/>
        <v>0</v>
      </c>
      <c r="AH33" s="54">
        <f t="shared" si="21"/>
        <v>0</v>
      </c>
      <c r="AI33" s="54">
        <f t="shared" si="8"/>
        <v>0</v>
      </c>
      <c r="AJ33" s="31"/>
      <c r="AK33" s="55">
        <f t="shared" si="9"/>
        <v>0</v>
      </c>
      <c r="AL33" s="43">
        <f t="shared" si="14"/>
        <v>43949</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43949</v>
      </c>
      <c r="AY33" s="31"/>
      <c r="AZ33" s="31"/>
      <c r="BA33" s="31"/>
      <c r="BB33" s="59"/>
      <c r="BC33" s="31"/>
      <c r="BD33" s="31"/>
      <c r="BE33" s="619" t="s">
        <v>96</v>
      </c>
      <c r="BF33" s="43">
        <f t="shared" si="4"/>
        <v>43949</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77"/>
      <c r="W34" s="978"/>
      <c r="X34" s="32"/>
      <c r="Y34" s="32"/>
      <c r="Z34" s="56">
        <f t="shared" si="10"/>
        <v>43946</v>
      </c>
      <c r="AA34" s="53"/>
      <c r="AB34" s="53"/>
      <c r="AC34" s="53"/>
      <c r="AD34" s="54">
        <f t="shared" si="11"/>
        <v>0</v>
      </c>
      <c r="AE34" s="54">
        <f t="shared" si="5"/>
        <v>0</v>
      </c>
      <c r="AF34" s="207"/>
      <c r="AG34" s="54">
        <f t="shared" si="6"/>
        <v>0</v>
      </c>
      <c r="AH34" s="54">
        <f t="shared" si="21"/>
        <v>0</v>
      </c>
      <c r="AI34" s="54">
        <f t="shared" si="8"/>
        <v>0</v>
      </c>
      <c r="AJ34" s="31"/>
      <c r="AK34" s="55">
        <f t="shared" si="9"/>
        <v>0</v>
      </c>
      <c r="AL34" s="43">
        <f t="shared" si="14"/>
        <v>43950</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43950</v>
      </c>
      <c r="AY34" s="31"/>
      <c r="AZ34" s="31"/>
      <c r="BA34" s="31"/>
      <c r="BB34" s="59"/>
      <c r="BC34" s="31"/>
      <c r="BD34" s="31"/>
      <c r="BE34" s="619" t="s">
        <v>96</v>
      </c>
      <c r="BF34" s="43">
        <f t="shared" si="4"/>
        <v>43950</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8" t="s">
        <v>369</v>
      </c>
      <c r="T35" s="969"/>
      <c r="U35" s="970"/>
      <c r="V35" s="971">
        <f>IFERROR(INDEX(AU6:AU36,MATCH(A12,AL6:AL36,0)),0) + IFERROR(INDEX(AU44:AU74,MATCH(A12,AL44:AL74,0)),0) + IFERROR(INDEX(AU82:AU112,MATCH(A12,AL82:AL112,0)),0)  + IFERROR(INDEX(AU120:AU150,MATCH(A12,AL120:AL150,0)),0)</f>
        <v>0</v>
      </c>
      <c r="W35" s="972"/>
      <c r="X35" s="32"/>
      <c r="Y35" s="32"/>
      <c r="Z35" s="56">
        <f t="shared" si="10"/>
        <v>43947</v>
      </c>
      <c r="AA35" s="53"/>
      <c r="AB35" s="53"/>
      <c r="AC35" s="53"/>
      <c r="AD35" s="54">
        <f t="shared" si="11"/>
        <v>0</v>
      </c>
      <c r="AE35" s="54">
        <f t="shared" si="5"/>
        <v>0</v>
      </c>
      <c r="AF35" s="207"/>
      <c r="AG35" s="54">
        <f t="shared" si="6"/>
        <v>0</v>
      </c>
      <c r="AH35" s="54">
        <f t="shared" si="21"/>
        <v>0</v>
      </c>
      <c r="AI35" s="54">
        <f t="shared" si="8"/>
        <v>0</v>
      </c>
      <c r="AJ35" s="31"/>
      <c r="AK35" s="55">
        <f t="shared" si="9"/>
        <v>0</v>
      </c>
      <c r="AL35" s="43">
        <f t="shared" si="14"/>
        <v>43951</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43951</v>
      </c>
      <c r="AY35" s="31"/>
      <c r="AZ35" s="31"/>
      <c r="BA35" s="31"/>
      <c r="BB35" s="59"/>
      <c r="BC35" s="31"/>
      <c r="BD35" s="31"/>
      <c r="BE35" s="619" t="s">
        <v>96</v>
      </c>
      <c r="BF35" s="43">
        <f t="shared" si="4"/>
        <v>43951</v>
      </c>
      <c r="BG35" s="31"/>
      <c r="BH35" s="31"/>
      <c r="BI35" s="31"/>
      <c r="BJ35" s="31"/>
      <c r="BK35" s="31"/>
      <c r="BL35" s="31"/>
    </row>
    <row r="36" spans="1:64" ht="12" customHeight="1" x14ac:dyDescent="0.2">
      <c r="A36" s="961"/>
      <c r="B36" s="962"/>
      <c r="C36" s="962"/>
      <c r="D36" s="962"/>
      <c r="E36" s="962"/>
      <c r="F36" s="962"/>
      <c r="G36" s="962"/>
      <c r="H36" s="962"/>
      <c r="I36" s="962"/>
      <c r="J36" s="962"/>
      <c r="K36" s="962"/>
      <c r="L36" s="962"/>
      <c r="M36" s="962"/>
      <c r="N36" s="962"/>
      <c r="O36" s="962"/>
      <c r="P36" s="962"/>
      <c r="Q36" s="962"/>
      <c r="R36" s="962"/>
      <c r="S36" s="962"/>
      <c r="T36" s="962"/>
      <c r="U36" s="962"/>
      <c r="V36" s="962"/>
      <c r="W36" s="963"/>
      <c r="X36" s="32"/>
      <c r="Y36" s="32"/>
      <c r="Z36" s="56">
        <f t="shared" si="10"/>
        <v>43948</v>
      </c>
      <c r="AA36" s="53"/>
      <c r="AB36" s="53"/>
      <c r="AC36" s="53"/>
      <c r="AD36" s="54">
        <f t="shared" si="11"/>
        <v>0</v>
      </c>
      <c r="AE36" s="54">
        <f t="shared" si="5"/>
        <v>0</v>
      </c>
      <c r="AF36" s="207"/>
      <c r="AG36" s="54">
        <f t="shared" si="6"/>
        <v>0</v>
      </c>
      <c r="AH36" s="54">
        <f t="shared" si="21"/>
        <v>0</v>
      </c>
      <c r="AI36" s="54">
        <f t="shared" si="8"/>
        <v>0</v>
      </c>
      <c r="AJ36" s="31"/>
      <c r="AK36" s="55">
        <f t="shared" si="9"/>
        <v>0</v>
      </c>
      <c r="AL36" s="43">
        <f t="shared" si="14"/>
        <v>43952</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43952</v>
      </c>
      <c r="AY36" s="31"/>
      <c r="AZ36" s="31"/>
      <c r="BA36" s="31"/>
      <c r="BB36" s="59"/>
      <c r="BC36" s="31"/>
      <c r="BD36" s="31"/>
      <c r="BE36" s="619" t="s">
        <v>96</v>
      </c>
      <c r="BF36" s="43">
        <f t="shared" si="4"/>
        <v>43952</v>
      </c>
      <c r="BG36" s="31"/>
      <c r="BH36" s="31"/>
      <c r="BI36" s="31"/>
      <c r="BJ36" s="31"/>
      <c r="BK36" s="31"/>
      <c r="BL36" s="31"/>
    </row>
    <row r="37" spans="1:64" ht="14.25" customHeight="1" x14ac:dyDescent="0.2">
      <c r="A37" s="961"/>
      <c r="B37" s="962"/>
      <c r="C37" s="962"/>
      <c r="D37" s="962"/>
      <c r="E37" s="962"/>
      <c r="F37" s="962"/>
      <c r="G37" s="962"/>
      <c r="H37" s="962"/>
      <c r="I37" s="962"/>
      <c r="J37" s="962"/>
      <c r="K37" s="962"/>
      <c r="L37" s="962"/>
      <c r="M37" s="962"/>
      <c r="N37" s="962"/>
      <c r="O37" s="962"/>
      <c r="P37" s="962"/>
      <c r="Q37" s="962"/>
      <c r="R37" s="962"/>
      <c r="S37" s="962"/>
      <c r="T37" s="962"/>
      <c r="U37" s="962"/>
      <c r="V37" s="962"/>
      <c r="W37" s="963"/>
      <c r="X37" s="32"/>
      <c r="Y37" s="32"/>
      <c r="Z37" s="56">
        <f t="shared" si="10"/>
        <v>43949</v>
      </c>
      <c r="AA37" s="53"/>
      <c r="AB37" s="53"/>
      <c r="AC37" s="53"/>
      <c r="AD37" s="54">
        <f t="shared" si="11"/>
        <v>0</v>
      </c>
      <c r="AE37" s="54">
        <f t="shared" si="5"/>
        <v>0</v>
      </c>
      <c r="AF37" s="207"/>
      <c r="AG37" s="54">
        <f t="shared" si="6"/>
        <v>0</v>
      </c>
      <c r="AH37" s="54">
        <f t="shared" si="21"/>
        <v>0</v>
      </c>
      <c r="AI37" s="54">
        <f t="shared" si="8"/>
        <v>0</v>
      </c>
      <c r="AJ37" s="31"/>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61"/>
      <c r="B38" s="962"/>
      <c r="C38" s="962"/>
      <c r="D38" s="962"/>
      <c r="E38" s="962"/>
      <c r="F38" s="962"/>
      <c r="G38" s="962"/>
      <c r="H38" s="962"/>
      <c r="I38" s="962"/>
      <c r="J38" s="962"/>
      <c r="K38" s="962"/>
      <c r="L38" s="962"/>
      <c r="M38" s="962"/>
      <c r="N38" s="962"/>
      <c r="O38" s="962"/>
      <c r="P38" s="962"/>
      <c r="Q38" s="962"/>
      <c r="R38" s="962"/>
      <c r="S38" s="962"/>
      <c r="T38" s="962"/>
      <c r="U38" s="962"/>
      <c r="V38" s="962"/>
      <c r="W38" s="963"/>
      <c r="X38" s="32"/>
      <c r="Y38" s="32"/>
      <c r="Z38" s="56">
        <f t="shared" si="10"/>
        <v>43950</v>
      </c>
      <c r="AA38" s="53"/>
      <c r="AB38" s="53"/>
      <c r="AC38" s="53"/>
      <c r="AD38" s="54">
        <f t="shared" si="11"/>
        <v>0</v>
      </c>
      <c r="AE38" s="54">
        <f t="shared" si="5"/>
        <v>0</v>
      </c>
      <c r="AF38" s="207"/>
      <c r="AG38" s="54">
        <f t="shared" si="6"/>
        <v>0</v>
      </c>
      <c r="AH38" s="54">
        <f t="shared" si="21"/>
        <v>0</v>
      </c>
      <c r="AI38" s="54">
        <f t="shared" si="8"/>
        <v>0</v>
      </c>
      <c r="AJ38" s="31"/>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61"/>
      <c r="B39" s="962"/>
      <c r="C39" s="962"/>
      <c r="D39" s="962"/>
      <c r="E39" s="962"/>
      <c r="F39" s="962"/>
      <c r="G39" s="962"/>
      <c r="H39" s="962"/>
      <c r="I39" s="962"/>
      <c r="J39" s="962"/>
      <c r="K39" s="962"/>
      <c r="L39" s="962"/>
      <c r="M39" s="962"/>
      <c r="N39" s="962"/>
      <c r="O39" s="962"/>
      <c r="P39" s="962"/>
      <c r="Q39" s="962"/>
      <c r="R39" s="962"/>
      <c r="S39" s="962"/>
      <c r="T39" s="962"/>
      <c r="U39" s="962"/>
      <c r="V39" s="962"/>
      <c r="W39" s="963"/>
      <c r="X39" s="32"/>
      <c r="Y39" s="32"/>
      <c r="Z39" s="56">
        <f t="shared" si="10"/>
        <v>43951</v>
      </c>
      <c r="AA39" s="53"/>
      <c r="AB39" s="53"/>
      <c r="AC39" s="53"/>
      <c r="AD39" s="54">
        <f t="shared" si="11"/>
        <v>0</v>
      </c>
      <c r="AE39" s="54">
        <f t="shared" si="5"/>
        <v>0</v>
      </c>
      <c r="AF39" s="207"/>
      <c r="AG39" s="54">
        <f t="shared" si="6"/>
        <v>0</v>
      </c>
      <c r="AH39" s="54">
        <f t="shared" si="21"/>
        <v>0</v>
      </c>
      <c r="AI39" s="54">
        <f t="shared" si="8"/>
        <v>0</v>
      </c>
      <c r="AJ39" s="31"/>
      <c r="AK39" s="55">
        <f t="shared" si="9"/>
        <v>0</v>
      </c>
      <c r="AW39" s="619" t="s">
        <v>96</v>
      </c>
      <c r="BE39" s="619" t="s">
        <v>96</v>
      </c>
    </row>
    <row r="40" spans="1:64" x14ac:dyDescent="0.2">
      <c r="A40" s="961"/>
      <c r="B40" s="962"/>
      <c r="C40" s="962"/>
      <c r="D40" s="962"/>
      <c r="E40" s="962"/>
      <c r="F40" s="962"/>
      <c r="G40" s="962"/>
      <c r="H40" s="962"/>
      <c r="I40" s="962"/>
      <c r="J40" s="962"/>
      <c r="K40" s="962"/>
      <c r="L40" s="962"/>
      <c r="M40" s="962"/>
      <c r="N40" s="962"/>
      <c r="O40" s="962"/>
      <c r="P40" s="962"/>
      <c r="Q40" s="962"/>
      <c r="R40" s="962"/>
      <c r="S40" s="962"/>
      <c r="T40" s="962"/>
      <c r="U40" s="962"/>
      <c r="V40" s="962"/>
      <c r="W40" s="963"/>
      <c r="X40" s="32"/>
      <c r="Y40" s="32"/>
      <c r="Z40" s="56">
        <f t="shared" si="10"/>
        <v>43952</v>
      </c>
      <c r="AA40" s="53"/>
      <c r="AB40" s="53"/>
      <c r="AC40" s="53"/>
      <c r="AD40" s="54">
        <f>(AT36+AT74+AT112+AT150)</f>
        <v>0</v>
      </c>
      <c r="AE40" s="54">
        <f t="shared" si="5"/>
        <v>0</v>
      </c>
      <c r="AF40" s="208"/>
      <c r="AG40" s="54">
        <f t="shared" si="6"/>
        <v>0</v>
      </c>
      <c r="AH40" s="54">
        <f t="shared" si="21"/>
        <v>0</v>
      </c>
      <c r="AI40" s="54">
        <f t="shared" si="8"/>
        <v>0</v>
      </c>
      <c r="AJ40" s="31"/>
      <c r="AK40" s="55">
        <f t="shared" si="9"/>
        <v>0</v>
      </c>
      <c r="AL40" s="36" t="s">
        <v>446</v>
      </c>
      <c r="AW40" s="619" t="s">
        <v>96</v>
      </c>
      <c r="AX40" s="36" t="s">
        <v>492</v>
      </c>
      <c r="BE40" s="619" t="s">
        <v>96</v>
      </c>
      <c r="BF40" s="36" t="s">
        <v>495</v>
      </c>
    </row>
    <row r="41" spans="1:64" x14ac:dyDescent="0.2">
      <c r="A41" s="961"/>
      <c r="B41" s="962"/>
      <c r="C41" s="962"/>
      <c r="D41" s="962"/>
      <c r="E41" s="962"/>
      <c r="F41" s="962"/>
      <c r="G41" s="962"/>
      <c r="H41" s="962"/>
      <c r="I41" s="962"/>
      <c r="J41" s="962"/>
      <c r="K41" s="962"/>
      <c r="L41" s="962"/>
      <c r="M41" s="962"/>
      <c r="N41" s="962"/>
      <c r="O41" s="962"/>
      <c r="P41" s="962"/>
      <c r="Q41" s="962"/>
      <c r="R41" s="962"/>
      <c r="S41" s="962"/>
      <c r="T41" s="962"/>
      <c r="U41" s="962"/>
      <c r="V41" s="962"/>
      <c r="W41" s="963"/>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490</v>
      </c>
      <c r="AW41" s="619" t="s">
        <v>96</v>
      </c>
      <c r="AX41" s="36"/>
      <c r="BE41" s="619" t="s">
        <v>96</v>
      </c>
    </row>
    <row r="42" spans="1:64" x14ac:dyDescent="0.2">
      <c r="A42" s="961"/>
      <c r="B42" s="962"/>
      <c r="C42" s="962"/>
      <c r="D42" s="962"/>
      <c r="E42" s="962"/>
      <c r="F42" s="962"/>
      <c r="G42" s="962"/>
      <c r="H42" s="962"/>
      <c r="I42" s="962"/>
      <c r="J42" s="962"/>
      <c r="K42" s="962"/>
      <c r="L42" s="962"/>
      <c r="M42" s="962"/>
      <c r="N42" s="962"/>
      <c r="O42" s="962"/>
      <c r="P42" s="962"/>
      <c r="Q42" s="962"/>
      <c r="R42" s="962"/>
      <c r="S42" s="962"/>
      <c r="T42" s="962"/>
      <c r="U42" s="962"/>
      <c r="V42" s="962"/>
      <c r="W42" s="963"/>
      <c r="Z42" s="58">
        <f>(Z40)+1</f>
        <v>43953</v>
      </c>
      <c r="AM42" s="40">
        <f>AM4</f>
        <v>0.2</v>
      </c>
      <c r="AN42" s="40">
        <f>AN4</f>
        <v>0.4</v>
      </c>
      <c r="AO42" s="40">
        <f>AO4</f>
        <v>0.4</v>
      </c>
      <c r="AP42" s="728"/>
      <c r="AQ42" s="728"/>
      <c r="AR42" s="728"/>
      <c r="AS42" s="41"/>
      <c r="AT42" s="36" t="s">
        <v>98</v>
      </c>
      <c r="AU42" s="36" t="s">
        <v>99</v>
      </c>
      <c r="AV42" s="42" t="s">
        <v>424</v>
      </c>
      <c r="AW42" s="619" t="s">
        <v>96</v>
      </c>
      <c r="BE42" s="619" t="s">
        <v>96</v>
      </c>
    </row>
    <row r="43" spans="1:64" x14ac:dyDescent="0.2">
      <c r="A43" s="961"/>
      <c r="B43" s="962"/>
      <c r="C43" s="962"/>
      <c r="D43" s="962"/>
      <c r="E43" s="962"/>
      <c r="F43" s="962"/>
      <c r="G43" s="962"/>
      <c r="H43" s="962"/>
      <c r="I43" s="962"/>
      <c r="J43" s="962"/>
      <c r="K43" s="962"/>
      <c r="L43" s="962"/>
      <c r="M43" s="962"/>
      <c r="N43" s="962"/>
      <c r="O43" s="962"/>
      <c r="P43" s="962"/>
      <c r="Q43" s="962"/>
      <c r="R43" s="962"/>
      <c r="S43" s="962"/>
      <c r="T43" s="962"/>
      <c r="U43" s="962"/>
      <c r="V43" s="962"/>
      <c r="W43" s="963"/>
      <c r="Z43" s="58">
        <f t="shared" ref="Z43:Z49" si="25">(Z42)+1</f>
        <v>43954</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61"/>
      <c r="B44" s="962"/>
      <c r="C44" s="962"/>
      <c r="D44" s="962"/>
      <c r="E44" s="962"/>
      <c r="F44" s="962"/>
      <c r="G44" s="962"/>
      <c r="H44" s="962"/>
      <c r="I44" s="962"/>
      <c r="J44" s="962"/>
      <c r="K44" s="962"/>
      <c r="L44" s="962"/>
      <c r="M44" s="962"/>
      <c r="N44" s="962"/>
      <c r="O44" s="962"/>
      <c r="P44" s="962"/>
      <c r="Q44" s="962"/>
      <c r="R44" s="962"/>
      <c r="S44" s="962"/>
      <c r="T44" s="962"/>
      <c r="U44" s="962"/>
      <c r="V44" s="962"/>
      <c r="W44" s="963"/>
      <c r="Z44" s="58">
        <f t="shared" si="25"/>
        <v>43955</v>
      </c>
      <c r="AL44" s="43">
        <f t="shared" ref="AL44:AL74" si="26">(AL6)</f>
        <v>43922</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43922</v>
      </c>
      <c r="AY44" s="31"/>
      <c r="AZ44" s="31"/>
      <c r="BA44" s="31"/>
      <c r="BB44" s="31"/>
      <c r="BC44" s="31"/>
      <c r="BD44" s="31"/>
      <c r="BE44" s="619" t="s">
        <v>96</v>
      </c>
      <c r="BF44" s="43">
        <f>($Z$10)</f>
        <v>43922</v>
      </c>
      <c r="BG44" s="31"/>
      <c r="BH44" s="31"/>
      <c r="BI44" s="31"/>
      <c r="BJ44" s="31"/>
      <c r="BK44" s="31"/>
      <c r="BL44" s="31"/>
    </row>
    <row r="45" spans="1:64" x14ac:dyDescent="0.2">
      <c r="A45" s="961"/>
      <c r="B45" s="962"/>
      <c r="C45" s="962"/>
      <c r="D45" s="962"/>
      <c r="E45" s="962"/>
      <c r="F45" s="962"/>
      <c r="G45" s="962"/>
      <c r="H45" s="962"/>
      <c r="I45" s="962"/>
      <c r="J45" s="962"/>
      <c r="K45" s="962"/>
      <c r="L45" s="962"/>
      <c r="M45" s="962"/>
      <c r="N45" s="962"/>
      <c r="O45" s="962"/>
      <c r="P45" s="962"/>
      <c r="Q45" s="962"/>
      <c r="R45" s="962"/>
      <c r="S45" s="962"/>
      <c r="T45" s="962"/>
      <c r="U45" s="962"/>
      <c r="V45" s="962"/>
      <c r="W45" s="963"/>
      <c r="Z45" s="58">
        <f t="shared" si="25"/>
        <v>43956</v>
      </c>
      <c r="AL45" s="43">
        <f t="shared" si="26"/>
        <v>43923</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43923</v>
      </c>
      <c r="AY45" s="31"/>
      <c r="AZ45" s="31"/>
      <c r="BA45" s="31"/>
      <c r="BB45" s="31"/>
      <c r="BC45" s="31"/>
      <c r="BD45" s="31"/>
      <c r="BE45" s="619" t="s">
        <v>96</v>
      </c>
      <c r="BF45" s="43">
        <f t="shared" ref="BF45:BF74" si="30">(BF44)+1</f>
        <v>43923</v>
      </c>
      <c r="BG45" s="31"/>
      <c r="BH45" s="31"/>
      <c r="BI45" s="31"/>
      <c r="BJ45" s="31" t="s">
        <v>135</v>
      </c>
      <c r="BK45" s="31"/>
      <c r="BL45" s="31"/>
    </row>
    <row r="46" spans="1:64" x14ac:dyDescent="0.2">
      <c r="A46" s="961"/>
      <c r="B46" s="962"/>
      <c r="C46" s="962"/>
      <c r="D46" s="962"/>
      <c r="E46" s="962"/>
      <c r="F46" s="962"/>
      <c r="G46" s="962"/>
      <c r="H46" s="962"/>
      <c r="I46" s="962"/>
      <c r="J46" s="962"/>
      <c r="K46" s="962"/>
      <c r="L46" s="962"/>
      <c r="M46" s="962"/>
      <c r="N46" s="962"/>
      <c r="O46" s="962"/>
      <c r="P46" s="962"/>
      <c r="Q46" s="962"/>
      <c r="R46" s="962"/>
      <c r="S46" s="962"/>
      <c r="T46" s="962"/>
      <c r="U46" s="962"/>
      <c r="V46" s="962"/>
      <c r="W46" s="963"/>
      <c r="Z46" s="58">
        <f t="shared" si="25"/>
        <v>43957</v>
      </c>
      <c r="AL46" s="43">
        <f t="shared" si="26"/>
        <v>43924</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43924</v>
      </c>
      <c r="AY46" s="31"/>
      <c r="AZ46" s="31"/>
      <c r="BA46" s="31"/>
      <c r="BB46" s="31"/>
      <c r="BC46" s="31"/>
      <c r="BD46" s="31"/>
      <c r="BE46" s="619" t="s">
        <v>96</v>
      </c>
      <c r="BF46" s="43">
        <f t="shared" si="30"/>
        <v>43924</v>
      </c>
      <c r="BG46" s="31"/>
      <c r="BH46" s="31"/>
      <c r="BI46" s="31"/>
      <c r="BJ46" s="31"/>
      <c r="BK46" s="31"/>
      <c r="BL46" s="31"/>
    </row>
    <row r="47" spans="1:64" x14ac:dyDescent="0.2">
      <c r="A47" s="961"/>
      <c r="B47" s="962"/>
      <c r="C47" s="962"/>
      <c r="D47" s="962"/>
      <c r="E47" s="962"/>
      <c r="F47" s="962"/>
      <c r="G47" s="962"/>
      <c r="H47" s="962"/>
      <c r="I47" s="962"/>
      <c r="J47" s="962"/>
      <c r="K47" s="962"/>
      <c r="L47" s="962"/>
      <c r="M47" s="962"/>
      <c r="N47" s="962"/>
      <c r="O47" s="962"/>
      <c r="P47" s="962"/>
      <c r="Q47" s="962"/>
      <c r="R47" s="962"/>
      <c r="S47" s="962"/>
      <c r="T47" s="962"/>
      <c r="U47" s="962"/>
      <c r="V47" s="962"/>
      <c r="W47" s="963"/>
      <c r="Z47" s="58">
        <f t="shared" si="25"/>
        <v>43958</v>
      </c>
      <c r="AL47" s="43">
        <f t="shared" si="26"/>
        <v>43925</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43925</v>
      </c>
      <c r="AY47" s="31"/>
      <c r="AZ47" s="31"/>
      <c r="BA47" s="31"/>
      <c r="BB47" s="31"/>
      <c r="BC47" s="31"/>
      <c r="BD47" s="31"/>
      <c r="BE47" s="619" t="s">
        <v>96</v>
      </c>
      <c r="BF47" s="43">
        <f>(BF46)+1</f>
        <v>43925</v>
      </c>
      <c r="BG47" s="31"/>
      <c r="BH47" s="31"/>
      <c r="BI47" s="31"/>
      <c r="BJ47" s="31"/>
      <c r="BK47" s="31"/>
      <c r="BL47" s="31"/>
    </row>
    <row r="48" spans="1:64" x14ac:dyDescent="0.2">
      <c r="A48" s="961"/>
      <c r="B48" s="962"/>
      <c r="C48" s="962"/>
      <c r="D48" s="962"/>
      <c r="E48" s="962"/>
      <c r="F48" s="962"/>
      <c r="G48" s="962"/>
      <c r="H48" s="962"/>
      <c r="I48" s="962"/>
      <c r="J48" s="962"/>
      <c r="K48" s="962"/>
      <c r="L48" s="962"/>
      <c r="M48" s="962"/>
      <c r="N48" s="962"/>
      <c r="O48" s="962"/>
      <c r="P48" s="962"/>
      <c r="Q48" s="962"/>
      <c r="R48" s="962"/>
      <c r="S48" s="962"/>
      <c r="T48" s="962"/>
      <c r="U48" s="962"/>
      <c r="V48" s="962"/>
      <c r="W48" s="963"/>
      <c r="Z48" s="58">
        <f t="shared" si="25"/>
        <v>43959</v>
      </c>
      <c r="AL48" s="43">
        <f t="shared" si="26"/>
        <v>43926</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43926</v>
      </c>
      <c r="AY48" s="31"/>
      <c r="AZ48" s="31"/>
      <c r="BA48" s="31"/>
      <c r="BB48" s="31"/>
      <c r="BC48" s="31"/>
      <c r="BD48" s="31"/>
      <c r="BE48" s="619" t="s">
        <v>96</v>
      </c>
      <c r="BF48" s="43">
        <f t="shared" si="30"/>
        <v>43926</v>
      </c>
      <c r="BG48" s="31"/>
      <c r="BH48" s="31"/>
      <c r="BI48" s="31"/>
      <c r="BJ48" s="31"/>
      <c r="BK48" s="31"/>
      <c r="BL48" s="31"/>
    </row>
    <row r="49" spans="1:64" x14ac:dyDescent="0.2">
      <c r="A49" s="961"/>
      <c r="B49" s="962"/>
      <c r="C49" s="962"/>
      <c r="D49" s="962"/>
      <c r="E49" s="962"/>
      <c r="F49" s="962"/>
      <c r="G49" s="962"/>
      <c r="H49" s="962"/>
      <c r="I49" s="962"/>
      <c r="J49" s="962"/>
      <c r="K49" s="962"/>
      <c r="L49" s="962"/>
      <c r="M49" s="962"/>
      <c r="N49" s="962"/>
      <c r="O49" s="962"/>
      <c r="P49" s="962"/>
      <c r="Q49" s="962"/>
      <c r="R49" s="962"/>
      <c r="S49" s="962"/>
      <c r="T49" s="962"/>
      <c r="U49" s="962"/>
      <c r="V49" s="962"/>
      <c r="W49" s="963"/>
      <c r="Z49" s="58">
        <f t="shared" si="25"/>
        <v>43960</v>
      </c>
      <c r="AL49" s="43">
        <f t="shared" si="26"/>
        <v>43927</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43927</v>
      </c>
      <c r="AY49" s="31"/>
      <c r="AZ49" s="31"/>
      <c r="BA49" s="31"/>
      <c r="BB49" s="31"/>
      <c r="BC49" s="31"/>
      <c r="BD49" s="31"/>
      <c r="BE49" s="619" t="s">
        <v>96</v>
      </c>
      <c r="BF49" s="43">
        <f t="shared" si="30"/>
        <v>43927</v>
      </c>
      <c r="BG49" s="31"/>
      <c r="BH49" s="31"/>
      <c r="BI49" s="31"/>
      <c r="BJ49" s="31"/>
      <c r="BK49" s="31"/>
      <c r="BL49" s="31"/>
    </row>
    <row r="50" spans="1:64" x14ac:dyDescent="0.2">
      <c r="A50" s="961"/>
      <c r="B50" s="962"/>
      <c r="C50" s="962"/>
      <c r="D50" s="962"/>
      <c r="E50" s="962"/>
      <c r="F50" s="962"/>
      <c r="G50" s="962"/>
      <c r="H50" s="962"/>
      <c r="I50" s="962"/>
      <c r="J50" s="962"/>
      <c r="K50" s="962"/>
      <c r="L50" s="962"/>
      <c r="M50" s="962"/>
      <c r="N50" s="962"/>
      <c r="O50" s="962"/>
      <c r="P50" s="962"/>
      <c r="Q50" s="962"/>
      <c r="R50" s="962"/>
      <c r="S50" s="962"/>
      <c r="T50" s="962"/>
      <c r="U50" s="962"/>
      <c r="V50" s="962"/>
      <c r="W50" s="963"/>
      <c r="Z50" s="58">
        <f>(Z49)+1</f>
        <v>43961</v>
      </c>
      <c r="AL50" s="43">
        <f t="shared" si="26"/>
        <v>43928</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43928</v>
      </c>
      <c r="AY50" s="31"/>
      <c r="AZ50" s="31"/>
      <c r="BA50" s="31"/>
      <c r="BB50" s="31"/>
      <c r="BC50" s="31"/>
      <c r="BD50" s="31"/>
      <c r="BE50" s="619" t="s">
        <v>96</v>
      </c>
      <c r="BF50" s="43">
        <f t="shared" si="30"/>
        <v>43928</v>
      </c>
      <c r="BG50" s="31"/>
      <c r="BH50" s="31"/>
      <c r="BI50" s="31"/>
      <c r="BJ50" s="31"/>
      <c r="BK50" s="31"/>
      <c r="BL50" s="31"/>
    </row>
    <row r="51" spans="1:64" x14ac:dyDescent="0.2">
      <c r="A51" s="964"/>
      <c r="B51" s="965"/>
      <c r="C51" s="965"/>
      <c r="D51" s="965"/>
      <c r="E51" s="965"/>
      <c r="F51" s="965"/>
      <c r="G51" s="965"/>
      <c r="H51" s="965"/>
      <c r="I51" s="965"/>
      <c r="J51" s="965"/>
      <c r="K51" s="965"/>
      <c r="L51" s="965"/>
      <c r="M51" s="965"/>
      <c r="N51" s="948"/>
      <c r="O51" s="949"/>
      <c r="P51" s="954" t="s">
        <v>370</v>
      </c>
      <c r="Q51" s="954"/>
      <c r="R51" s="954"/>
      <c r="S51" s="954" t="s">
        <v>444</v>
      </c>
      <c r="T51" s="954"/>
      <c r="U51" s="954"/>
      <c r="V51" s="731" t="s">
        <v>439</v>
      </c>
      <c r="W51" s="737" t="s">
        <v>445</v>
      </c>
      <c r="AA51" s="58">
        <v>4.55</v>
      </c>
      <c r="AL51" s="43">
        <f t="shared" si="26"/>
        <v>43929</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43929</v>
      </c>
      <c r="AY51" s="31"/>
      <c r="AZ51" s="31"/>
      <c r="BA51" s="31"/>
      <c r="BB51" s="31"/>
      <c r="BC51" s="31"/>
      <c r="BD51" s="31"/>
      <c r="BE51" s="619" t="s">
        <v>96</v>
      </c>
      <c r="BF51" s="43">
        <f t="shared" si="30"/>
        <v>43929</v>
      </c>
      <c r="BG51" s="31"/>
      <c r="BH51" s="31"/>
      <c r="BI51" s="31"/>
      <c r="BJ51" s="31"/>
      <c r="BK51" s="31"/>
      <c r="BL51" s="31"/>
    </row>
    <row r="52" spans="1:64" x14ac:dyDescent="0.2">
      <c r="A52" s="964"/>
      <c r="B52" s="965"/>
      <c r="C52" s="965"/>
      <c r="D52" s="965"/>
      <c r="E52" s="965"/>
      <c r="F52" s="965"/>
      <c r="G52" s="965"/>
      <c r="H52" s="965"/>
      <c r="I52" s="965"/>
      <c r="J52" s="965"/>
      <c r="K52" s="965"/>
      <c r="L52" s="965"/>
      <c r="M52" s="965"/>
      <c r="N52" s="950" t="s">
        <v>155</v>
      </c>
      <c r="O52" s="950"/>
      <c r="P52" s="955" t="str">
        <f>CONCATENATE(TEXT(IFERROR(INDEX(AM6:AM36,MATCH(A12,AL6:AL36,0)),0),"0")," = ",TEXT(IFERROR(INDEX(AM6:AM36,MATCH(A12,AL6:AL36,0)),0)*$AM$4,".00"))</f>
        <v>0 = .00</v>
      </c>
      <c r="Q52" s="954"/>
      <c r="R52" s="954"/>
      <c r="S52" s="955" t="str">
        <f>CONCATENATE(TEXT(IFERROR(INDEX(AM44:AM74,MATCH(A12,AL44:AL74,0)),0),"0")," = ",TEXT(IFERROR(INDEX(AM44:AM74,MATCH(A12,AL44:AL74,0)),0)*$AM$4,".00"))</f>
        <v>0 = .00</v>
      </c>
      <c r="T52" s="954"/>
      <c r="U52" s="954"/>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43930</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43930</v>
      </c>
      <c r="AY52" s="31"/>
      <c r="AZ52" s="31"/>
      <c r="BA52" s="31"/>
      <c r="BB52" s="31"/>
      <c r="BC52" s="31"/>
      <c r="BD52" s="31"/>
      <c r="BE52" s="619" t="s">
        <v>96</v>
      </c>
      <c r="BF52" s="43">
        <f t="shared" si="30"/>
        <v>43930</v>
      </c>
      <c r="BG52" s="31"/>
      <c r="BH52" s="31"/>
      <c r="BI52" s="31"/>
      <c r="BJ52" s="31"/>
      <c r="BK52" s="31"/>
      <c r="BL52" s="31"/>
    </row>
    <row r="53" spans="1:64" x14ac:dyDescent="0.2">
      <c r="A53" s="964"/>
      <c r="B53" s="965"/>
      <c r="C53" s="965"/>
      <c r="D53" s="965"/>
      <c r="E53" s="965"/>
      <c r="F53" s="965"/>
      <c r="G53" s="965"/>
      <c r="H53" s="965"/>
      <c r="I53" s="965"/>
      <c r="J53" s="965"/>
      <c r="K53" s="965"/>
      <c r="L53" s="965"/>
      <c r="M53" s="965"/>
      <c r="N53" s="951" t="s">
        <v>157</v>
      </c>
      <c r="O53" s="952"/>
      <c r="P53" s="954" t="str">
        <f>CONCATENATE(TEXT(IFERROR(INDEX(AN6:AN36,MATCH(A12,AL6:AL36,0)),0),"0")," = ",TEXT(IFERROR(INDEX(AN6:AN36,MATCH(A12,AL6:AL36,0)),0)*$AN$4,".00"))</f>
        <v>0 = .00</v>
      </c>
      <c r="Q53" s="954"/>
      <c r="R53" s="954"/>
      <c r="S53" s="955" t="str">
        <f>CONCATENATE(TEXT(IFERROR(INDEX(AN44:AN74,MATCH(A12,AL44:AL74,0)),0),"0")," = ",TEXT(IFERROR(INDEX(AN44:AN74,MATCH(A12,AL44:AL74,0)),0)*$AN$4,".00"))</f>
        <v>0 = .00</v>
      </c>
      <c r="T53" s="954"/>
      <c r="U53" s="954"/>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43931</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43931</v>
      </c>
      <c r="AY53" s="31"/>
      <c r="AZ53" s="31"/>
      <c r="BA53" s="31"/>
      <c r="BB53" s="31"/>
      <c r="BC53" s="31"/>
      <c r="BD53" s="31"/>
      <c r="BE53" s="619" t="s">
        <v>96</v>
      </c>
      <c r="BF53" s="43">
        <f t="shared" si="30"/>
        <v>43931</v>
      </c>
      <c r="BG53" s="31"/>
      <c r="BH53" s="31"/>
      <c r="BI53" s="31"/>
      <c r="BJ53" s="31"/>
      <c r="BK53" s="31"/>
      <c r="BL53" s="31"/>
    </row>
    <row r="54" spans="1:64" ht="13.5" thickBot="1" x14ac:dyDescent="0.25">
      <c r="A54" s="966"/>
      <c r="B54" s="967"/>
      <c r="C54" s="967"/>
      <c r="D54" s="967"/>
      <c r="E54" s="967"/>
      <c r="F54" s="967"/>
      <c r="G54" s="967"/>
      <c r="H54" s="967"/>
      <c r="I54" s="967"/>
      <c r="J54" s="967"/>
      <c r="K54" s="967"/>
      <c r="L54" s="967"/>
      <c r="M54" s="967"/>
      <c r="N54" s="953" t="s">
        <v>230</v>
      </c>
      <c r="O54" s="953"/>
      <c r="P54" s="953" t="str">
        <f>CONCATENATE(TEXT(IFERROR(INDEX(AO6:AO36,MATCH(A12,AL6:AL36,0)),0),"0")," = ",TEXT(IFERROR(INDEX(AO6:AO36,MATCH(A12,AL6:AL36,0)),0)*$AO$4,".00"))</f>
        <v>0 = .00</v>
      </c>
      <c r="Q54" s="953"/>
      <c r="R54" s="953"/>
      <c r="S54" s="956" t="str">
        <f>CONCATENATE(TEXT(IFERROR(INDEX(AO44:AO74,MATCH(A12,AL44:AL74,0)),0),"0")," = ",TEXT(IFERROR(INDEX(AO44:AO74,MATCH(A12,AL44:AL74,0)),0)*$AO$4,".00"))</f>
        <v>0 = .00</v>
      </c>
      <c r="T54" s="953"/>
      <c r="U54" s="95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43932</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43932</v>
      </c>
      <c r="AY54" s="31"/>
      <c r="AZ54" s="31"/>
      <c r="BA54" s="31"/>
      <c r="BB54" s="31"/>
      <c r="BC54" s="31"/>
      <c r="BD54" s="31"/>
      <c r="BE54" s="619" t="s">
        <v>96</v>
      </c>
      <c r="BF54" s="43">
        <f t="shared" si="30"/>
        <v>43932</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0</v>
      </c>
      <c r="AB55" s="58">
        <f t="shared" ref="AB55:AB85" si="32">IF(AJ10=$AA$2,AB10,IF(AJ10=$AB$2,AB10,0))</f>
        <v>0</v>
      </c>
      <c r="AC55" s="58">
        <f t="shared" ref="AC55:AC85" si="33">IF(AJ10=$AA$2,AC10,IF(AJ10=$AB$2,AC10,0))</f>
        <v>0</v>
      </c>
      <c r="AD55" s="58">
        <f t="shared" ref="AD55:AD85" si="34">IF(AJ10=$AA$2,AD10,IF(AJ10=$AB$2,AD10,0))</f>
        <v>0</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43933</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43933</v>
      </c>
      <c r="AY55" s="31"/>
      <c r="AZ55" s="31"/>
      <c r="BA55" s="31"/>
      <c r="BB55" s="31"/>
      <c r="BC55" s="31"/>
      <c r="BD55" s="31"/>
      <c r="BE55" s="619" t="s">
        <v>96</v>
      </c>
      <c r="BF55" s="43">
        <f t="shared" si="30"/>
        <v>43933</v>
      </c>
      <c r="BG55" s="31"/>
      <c r="BH55" s="31"/>
      <c r="BI55" s="31"/>
      <c r="BJ55" s="31"/>
      <c r="BK55" s="31"/>
      <c r="BL55" s="31"/>
    </row>
    <row r="56" spans="1:64" x14ac:dyDescent="0.2">
      <c r="A56" s="1043"/>
      <c r="B56" s="881"/>
      <c r="C56" s="881"/>
      <c r="D56" s="881"/>
      <c r="E56" s="881"/>
      <c r="F56" s="881"/>
      <c r="G56" s="881"/>
      <c r="H56" s="881"/>
      <c r="I56" s="881"/>
      <c r="J56" s="881"/>
      <c r="K56" s="881"/>
      <c r="L56" s="881"/>
      <c r="M56" s="881"/>
      <c r="N56" s="881"/>
      <c r="O56" s="881"/>
      <c r="P56" s="881"/>
      <c r="Q56" s="881"/>
      <c r="R56" s="881"/>
      <c r="S56" s="881"/>
      <c r="T56" s="881"/>
      <c r="U56" s="881"/>
      <c r="V56" s="881"/>
      <c r="W56" s="975"/>
      <c r="AA56" s="58">
        <f t="shared" si="31"/>
        <v>0</v>
      </c>
      <c r="AB56" s="58">
        <f t="shared" si="32"/>
        <v>0</v>
      </c>
      <c r="AC56" s="58">
        <f t="shared" si="33"/>
        <v>0</v>
      </c>
      <c r="AD56" s="58">
        <f t="shared" si="34"/>
        <v>0</v>
      </c>
      <c r="AE56" s="58">
        <f t="shared" si="35"/>
        <v>0</v>
      </c>
      <c r="AG56" s="58">
        <f t="shared" si="36"/>
        <v>0</v>
      </c>
      <c r="AH56" s="58">
        <f t="shared" si="37"/>
        <v>0</v>
      </c>
      <c r="AI56" s="58">
        <f t="shared" si="38"/>
        <v>0</v>
      </c>
      <c r="AL56" s="43">
        <f t="shared" si="26"/>
        <v>43934</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43934</v>
      </c>
      <c r="AY56" s="31"/>
      <c r="AZ56" s="31"/>
      <c r="BA56" s="31"/>
      <c r="BB56" s="31"/>
      <c r="BC56" s="31"/>
      <c r="BD56" s="31"/>
      <c r="BE56" s="619" t="s">
        <v>96</v>
      </c>
      <c r="BF56" s="43">
        <f t="shared" si="30"/>
        <v>43934</v>
      </c>
      <c r="BG56" s="31"/>
      <c r="BH56" s="31"/>
      <c r="BI56" s="31"/>
      <c r="BJ56" s="31"/>
      <c r="BK56" s="31"/>
      <c r="BL56" s="31"/>
    </row>
    <row r="57" spans="1:64" x14ac:dyDescent="0.2">
      <c r="A57" s="1043"/>
      <c r="B57" s="881"/>
      <c r="C57" s="881"/>
      <c r="D57" s="881"/>
      <c r="E57" s="881"/>
      <c r="F57" s="881"/>
      <c r="G57" s="881"/>
      <c r="H57" s="881"/>
      <c r="I57" s="881"/>
      <c r="J57" s="881"/>
      <c r="K57" s="881"/>
      <c r="L57" s="881"/>
      <c r="M57" s="881"/>
      <c r="N57" s="881"/>
      <c r="O57" s="881"/>
      <c r="P57" s="881"/>
      <c r="Q57" s="881"/>
      <c r="R57" s="881"/>
      <c r="S57" s="881"/>
      <c r="T57" s="881"/>
      <c r="U57" s="881"/>
      <c r="V57" s="881"/>
      <c r="W57" s="975"/>
      <c r="AA57" s="58">
        <f t="shared" si="31"/>
        <v>0</v>
      </c>
      <c r="AB57" s="58">
        <f t="shared" si="32"/>
        <v>0</v>
      </c>
      <c r="AC57" s="58">
        <f t="shared" si="33"/>
        <v>0</v>
      </c>
      <c r="AD57" s="58">
        <f t="shared" si="34"/>
        <v>0</v>
      </c>
      <c r="AE57" s="58">
        <f t="shared" si="35"/>
        <v>0</v>
      </c>
      <c r="AG57" s="58">
        <f t="shared" si="36"/>
        <v>0</v>
      </c>
      <c r="AH57" s="58">
        <f t="shared" si="37"/>
        <v>0</v>
      </c>
      <c r="AI57" s="58">
        <f t="shared" si="38"/>
        <v>0</v>
      </c>
      <c r="AL57" s="43">
        <f t="shared" si="26"/>
        <v>43935</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43935</v>
      </c>
      <c r="AY57" s="31"/>
      <c r="AZ57" s="31"/>
      <c r="BA57" s="31"/>
      <c r="BB57" s="31"/>
      <c r="BC57" s="31"/>
      <c r="BD57" s="31"/>
      <c r="BE57" s="619" t="s">
        <v>96</v>
      </c>
      <c r="BF57" s="43">
        <f t="shared" si="30"/>
        <v>43935</v>
      </c>
      <c r="BG57" s="31"/>
      <c r="BH57" s="31"/>
      <c r="BI57" s="31"/>
      <c r="BJ57" s="31"/>
      <c r="BK57" s="31"/>
      <c r="BL57" s="31"/>
    </row>
    <row r="58" spans="1:64" ht="13.5" thickBot="1" x14ac:dyDescent="0.25">
      <c r="A58" s="976" t="s">
        <v>308</v>
      </c>
      <c r="B58" s="977"/>
      <c r="C58" s="977"/>
      <c r="D58" s="977"/>
      <c r="E58" s="977"/>
      <c r="F58" s="977"/>
      <c r="G58" s="977"/>
      <c r="H58" s="977"/>
      <c r="I58" s="977"/>
      <c r="J58" s="977"/>
      <c r="K58" s="977"/>
      <c r="L58" s="977"/>
      <c r="M58" s="977"/>
      <c r="N58" s="977"/>
      <c r="O58" s="977"/>
      <c r="P58" s="977"/>
      <c r="Q58" s="977"/>
      <c r="R58" s="977"/>
      <c r="S58" s="977"/>
      <c r="T58" s="977"/>
      <c r="U58" s="977"/>
      <c r="V58" s="977"/>
      <c r="W58" s="978"/>
      <c r="AA58" s="58">
        <f t="shared" si="31"/>
        <v>0</v>
      </c>
      <c r="AB58" s="58">
        <f t="shared" si="32"/>
        <v>0</v>
      </c>
      <c r="AC58" s="58">
        <f t="shared" si="33"/>
        <v>0</v>
      </c>
      <c r="AD58" s="58">
        <f t="shared" si="34"/>
        <v>0</v>
      </c>
      <c r="AE58" s="58">
        <f t="shared" si="35"/>
        <v>0</v>
      </c>
      <c r="AG58" s="58">
        <f t="shared" si="36"/>
        <v>0</v>
      </c>
      <c r="AH58" s="58">
        <f t="shared" si="37"/>
        <v>0</v>
      </c>
      <c r="AI58" s="58">
        <f t="shared" si="38"/>
        <v>0</v>
      </c>
      <c r="AL58" s="43">
        <f t="shared" si="26"/>
        <v>43936</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43936</v>
      </c>
      <c r="AY58" s="31"/>
      <c r="AZ58" s="31"/>
      <c r="BA58" s="31"/>
      <c r="BB58" s="31"/>
      <c r="BC58" s="31"/>
      <c r="BD58" s="31"/>
      <c r="BE58" s="619" t="s">
        <v>96</v>
      </c>
      <c r="BF58" s="43">
        <f t="shared" si="30"/>
        <v>43936</v>
      </c>
      <c r="BG58" s="31"/>
      <c r="BH58" s="31"/>
      <c r="BI58" s="31"/>
      <c r="BJ58" s="31"/>
      <c r="BK58" s="31"/>
      <c r="BL58" s="31"/>
    </row>
    <row r="59" spans="1:64" ht="13.5" thickBot="1" x14ac:dyDescent="0.25">
      <c r="A59" s="530" t="s">
        <v>164</v>
      </c>
      <c r="B59" s="531"/>
      <c r="AA59" s="58">
        <f t="shared" si="31"/>
        <v>0</v>
      </c>
      <c r="AB59" s="58">
        <f t="shared" si="32"/>
        <v>0</v>
      </c>
      <c r="AC59" s="58">
        <f t="shared" si="33"/>
        <v>0</v>
      </c>
      <c r="AD59" s="58">
        <f t="shared" si="34"/>
        <v>0</v>
      </c>
      <c r="AE59" s="58">
        <f t="shared" si="35"/>
        <v>0</v>
      </c>
      <c r="AG59" s="58">
        <f t="shared" si="36"/>
        <v>0</v>
      </c>
      <c r="AH59" s="58">
        <f t="shared" si="37"/>
        <v>0</v>
      </c>
      <c r="AI59" s="58">
        <f t="shared" si="38"/>
        <v>0</v>
      </c>
      <c r="AL59" s="43">
        <f t="shared" si="26"/>
        <v>43937</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43937</v>
      </c>
      <c r="AY59" s="31"/>
      <c r="AZ59" s="31"/>
      <c r="BA59" s="31"/>
      <c r="BB59" s="31"/>
      <c r="BC59" s="31"/>
      <c r="BD59" s="31"/>
      <c r="BE59" s="619" t="s">
        <v>96</v>
      </c>
      <c r="BF59" s="43">
        <f t="shared" si="30"/>
        <v>43937</v>
      </c>
      <c r="BG59" s="31"/>
      <c r="BH59" s="31"/>
      <c r="BI59" s="31"/>
      <c r="BJ59" s="31"/>
      <c r="BK59" s="31"/>
      <c r="BL59" s="31"/>
    </row>
    <row r="60" spans="1:64" ht="15.75" customHeight="1" x14ac:dyDescent="0.2">
      <c r="A60" s="1023" t="s">
        <v>0</v>
      </c>
      <c r="B60" s="855"/>
      <c r="C60" s="1024"/>
      <c r="D60" s="1012" t="s">
        <v>206</v>
      </c>
      <c r="E60" s="1013"/>
      <c r="F60" s="1013"/>
      <c r="G60" s="1013"/>
      <c r="H60" s="1013"/>
      <c r="I60" s="1013"/>
      <c r="J60" s="1013"/>
      <c r="K60" s="1013"/>
      <c r="L60" s="1013"/>
      <c r="M60" s="1013"/>
      <c r="N60" s="1013"/>
      <c r="O60" s="1013"/>
      <c r="P60" s="1013"/>
      <c r="Q60" s="1013"/>
      <c r="R60" s="1013"/>
      <c r="S60" s="1013"/>
      <c r="T60" s="1013"/>
      <c r="U60" s="1013"/>
      <c r="V60" s="1013"/>
      <c r="W60" s="1014"/>
      <c r="AA60" s="58">
        <f t="shared" si="31"/>
        <v>0</v>
      </c>
      <c r="AB60" s="58">
        <f t="shared" si="32"/>
        <v>0</v>
      </c>
      <c r="AC60" s="58">
        <f t="shared" si="33"/>
        <v>0</v>
      </c>
      <c r="AD60" s="58">
        <f t="shared" si="34"/>
        <v>0</v>
      </c>
      <c r="AE60" s="58">
        <f t="shared" si="35"/>
        <v>0</v>
      </c>
      <c r="AG60" s="58">
        <f t="shared" si="36"/>
        <v>0</v>
      </c>
      <c r="AH60" s="58">
        <f t="shared" si="37"/>
        <v>0</v>
      </c>
      <c r="AI60" s="58">
        <f t="shared" si="38"/>
        <v>0</v>
      </c>
      <c r="AL60" s="43">
        <f t="shared" si="26"/>
        <v>43938</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43938</v>
      </c>
      <c r="AY60" s="31"/>
      <c r="AZ60" s="31"/>
      <c r="BA60" s="31"/>
      <c r="BB60" s="31"/>
      <c r="BC60" s="31"/>
      <c r="BD60" s="31"/>
      <c r="BE60" s="619" t="s">
        <v>96</v>
      </c>
      <c r="BF60" s="43">
        <f t="shared" si="30"/>
        <v>43938</v>
      </c>
      <c r="BG60" s="31"/>
      <c r="BH60" s="31"/>
      <c r="BI60" s="31"/>
      <c r="BJ60" s="31"/>
      <c r="BK60" s="31"/>
      <c r="BL60" s="31"/>
    </row>
    <row r="61" spans="1:64" x14ac:dyDescent="0.2">
      <c r="A61" s="1006" t="s">
        <v>238</v>
      </c>
      <c r="B61" s="881"/>
      <c r="C61" s="1007"/>
      <c r="D61" s="1015"/>
      <c r="E61" s="1016"/>
      <c r="F61" s="1016"/>
      <c r="G61" s="1016"/>
      <c r="H61" s="1016"/>
      <c r="I61" s="1016"/>
      <c r="J61" s="1016"/>
      <c r="K61" s="1016"/>
      <c r="L61" s="1016"/>
      <c r="M61" s="1016"/>
      <c r="N61" s="1016"/>
      <c r="O61" s="1016"/>
      <c r="P61" s="1016"/>
      <c r="Q61" s="1016"/>
      <c r="R61" s="1016"/>
      <c r="S61" s="1016"/>
      <c r="T61" s="1016"/>
      <c r="U61" s="1016"/>
      <c r="V61" s="1016"/>
      <c r="W61" s="1017"/>
      <c r="AA61" s="58">
        <f t="shared" si="31"/>
        <v>0</v>
      </c>
      <c r="AB61" s="58">
        <f t="shared" si="32"/>
        <v>0</v>
      </c>
      <c r="AC61" s="58">
        <f t="shared" si="33"/>
        <v>0</v>
      </c>
      <c r="AD61" s="58">
        <f t="shared" si="34"/>
        <v>0</v>
      </c>
      <c r="AE61" s="58">
        <f t="shared" si="35"/>
        <v>0</v>
      </c>
      <c r="AG61" s="58">
        <f t="shared" si="36"/>
        <v>0</v>
      </c>
      <c r="AH61" s="58">
        <f t="shared" si="37"/>
        <v>0</v>
      </c>
      <c r="AI61" s="58">
        <f t="shared" si="38"/>
        <v>0</v>
      </c>
      <c r="AL61" s="43">
        <f t="shared" si="26"/>
        <v>43939</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43939</v>
      </c>
      <c r="AY61" s="31"/>
      <c r="AZ61" s="31"/>
      <c r="BA61" s="31"/>
      <c r="BB61" s="31"/>
      <c r="BC61" s="31"/>
      <c r="BD61" s="31"/>
      <c r="BE61" s="619" t="s">
        <v>96</v>
      </c>
      <c r="BF61" s="43">
        <f t="shared" si="30"/>
        <v>43939</v>
      </c>
      <c r="BG61" s="31"/>
      <c r="BH61" s="31"/>
      <c r="BI61" s="31"/>
      <c r="BJ61" s="31"/>
      <c r="BK61" s="31"/>
      <c r="BL61" s="31"/>
    </row>
    <row r="62" spans="1:64" x14ac:dyDescent="0.2">
      <c r="A62" s="1006" t="s">
        <v>3</v>
      </c>
      <c r="B62" s="881"/>
      <c r="C62" s="1007"/>
      <c r="D62" s="1015"/>
      <c r="E62" s="1016"/>
      <c r="F62" s="1016"/>
      <c r="G62" s="1016"/>
      <c r="H62" s="1016"/>
      <c r="I62" s="1016"/>
      <c r="J62" s="1016"/>
      <c r="K62" s="1016"/>
      <c r="L62" s="1016"/>
      <c r="M62" s="1016"/>
      <c r="N62" s="1016"/>
      <c r="O62" s="1016"/>
      <c r="P62" s="1016"/>
      <c r="Q62" s="1016"/>
      <c r="R62" s="1016"/>
      <c r="S62" s="1016"/>
      <c r="T62" s="1016"/>
      <c r="U62" s="1016"/>
      <c r="V62" s="1016"/>
      <c r="W62" s="1017"/>
      <c r="AA62" s="58">
        <f t="shared" si="31"/>
        <v>0</v>
      </c>
      <c r="AB62" s="58">
        <f t="shared" si="32"/>
        <v>0</v>
      </c>
      <c r="AC62" s="58">
        <f t="shared" si="33"/>
        <v>0</v>
      </c>
      <c r="AD62" s="58">
        <f t="shared" si="34"/>
        <v>0</v>
      </c>
      <c r="AE62" s="58">
        <f t="shared" si="35"/>
        <v>0</v>
      </c>
      <c r="AG62" s="58">
        <f t="shared" si="36"/>
        <v>0</v>
      </c>
      <c r="AH62" s="58">
        <f t="shared" si="37"/>
        <v>0</v>
      </c>
      <c r="AI62" s="58">
        <f t="shared" si="38"/>
        <v>0</v>
      </c>
      <c r="AL62" s="43">
        <f t="shared" si="26"/>
        <v>43940</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43940</v>
      </c>
      <c r="AY62" s="31"/>
      <c r="AZ62" s="31"/>
      <c r="BA62" s="31"/>
      <c r="BB62" s="31"/>
      <c r="BC62" s="31"/>
      <c r="BD62" s="31"/>
      <c r="BE62" s="619" t="s">
        <v>96</v>
      </c>
      <c r="BF62" s="43">
        <f t="shared" si="30"/>
        <v>43940</v>
      </c>
      <c r="BG62" s="31"/>
      <c r="BH62" s="31"/>
      <c r="BI62" s="31"/>
      <c r="BJ62" s="31"/>
      <c r="BK62" s="31"/>
      <c r="BL62" s="31"/>
    </row>
    <row r="63" spans="1:64" x14ac:dyDescent="0.2">
      <c r="A63" s="1008" t="s">
        <v>553</v>
      </c>
      <c r="B63" s="1004"/>
      <c r="C63" s="1009"/>
      <c r="D63" s="1018"/>
      <c r="E63" s="1019"/>
      <c r="F63" s="1019"/>
      <c r="G63" s="1019"/>
      <c r="H63" s="1019"/>
      <c r="I63" s="1019"/>
      <c r="J63" s="1019"/>
      <c r="K63" s="1019"/>
      <c r="L63" s="1019"/>
      <c r="M63" s="1019"/>
      <c r="N63" s="1019"/>
      <c r="O63" s="1019"/>
      <c r="P63" s="1019"/>
      <c r="Q63" s="1019"/>
      <c r="R63" s="1019"/>
      <c r="S63" s="1019"/>
      <c r="T63" s="1019"/>
      <c r="U63" s="1019"/>
      <c r="V63" s="1019"/>
      <c r="W63" s="1020"/>
      <c r="AA63" s="58">
        <f t="shared" si="31"/>
        <v>0</v>
      </c>
      <c r="AB63" s="58">
        <f t="shared" si="32"/>
        <v>0</v>
      </c>
      <c r="AC63" s="58">
        <f t="shared" si="33"/>
        <v>0</v>
      </c>
      <c r="AD63" s="58">
        <f t="shared" si="34"/>
        <v>0</v>
      </c>
      <c r="AE63" s="58">
        <f t="shared" si="35"/>
        <v>0</v>
      </c>
      <c r="AG63" s="58">
        <f t="shared" si="36"/>
        <v>0</v>
      </c>
      <c r="AH63" s="58">
        <f t="shared" si="37"/>
        <v>0</v>
      </c>
      <c r="AI63" s="58">
        <f t="shared" si="38"/>
        <v>0</v>
      </c>
      <c r="AL63" s="43">
        <f t="shared" si="26"/>
        <v>43941</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43941</v>
      </c>
      <c r="AY63" s="31"/>
      <c r="AZ63" s="31"/>
      <c r="BA63" s="31"/>
      <c r="BB63" s="31"/>
      <c r="BC63" s="31"/>
      <c r="BD63" s="31"/>
      <c r="BE63" s="619" t="s">
        <v>96</v>
      </c>
      <c r="BF63" s="43">
        <f t="shared" si="30"/>
        <v>43941</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0</v>
      </c>
      <c r="AB64" s="58">
        <f t="shared" si="32"/>
        <v>0</v>
      </c>
      <c r="AC64" s="58">
        <f t="shared" si="33"/>
        <v>0</v>
      </c>
      <c r="AD64" s="58">
        <f t="shared" si="34"/>
        <v>0</v>
      </c>
      <c r="AE64" s="58">
        <f t="shared" si="35"/>
        <v>0</v>
      </c>
      <c r="AG64" s="58">
        <f t="shared" si="36"/>
        <v>0</v>
      </c>
      <c r="AH64" s="58">
        <f t="shared" si="37"/>
        <v>0</v>
      </c>
      <c r="AI64" s="58">
        <f t="shared" si="38"/>
        <v>0</v>
      </c>
      <c r="AL64" s="43">
        <f t="shared" si="26"/>
        <v>43942</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43942</v>
      </c>
      <c r="AY64" s="31"/>
      <c r="AZ64" s="31"/>
      <c r="BA64" s="31"/>
      <c r="BB64" s="31"/>
      <c r="BC64" s="31"/>
      <c r="BD64" s="31"/>
      <c r="BE64" s="619" t="s">
        <v>96</v>
      </c>
      <c r="BF64" s="43">
        <f t="shared" si="30"/>
        <v>43942</v>
      </c>
      <c r="BG64" s="31"/>
      <c r="BH64" s="31"/>
      <c r="BI64" s="31"/>
      <c r="BJ64" s="31"/>
      <c r="BK64" s="31"/>
      <c r="BL64" s="31"/>
    </row>
    <row r="65" spans="1:64" x14ac:dyDescent="0.2">
      <c r="A65" s="979" t="str">
        <f>A6</f>
        <v>USCGC CHARLES SEXTON</v>
      </c>
      <c r="B65" s="1004"/>
      <c r="C65" s="1004"/>
      <c r="D65" s="1004"/>
      <c r="E65" s="1004"/>
      <c r="F65" s="1004"/>
      <c r="G65" s="1004"/>
      <c r="H65" s="1004"/>
      <c r="I65" s="1004"/>
      <c r="J65" s="1009"/>
      <c r="K65" s="630"/>
      <c r="L65" s="1021" t="str">
        <f>K6</f>
        <v>12-34567</v>
      </c>
      <c r="M65" s="1004"/>
      <c r="N65" s="1004"/>
      <c r="O65" s="1004"/>
      <c r="P65" s="1004"/>
      <c r="Q65" s="1004"/>
      <c r="R65" s="1004"/>
      <c r="S65" s="1004"/>
      <c r="T65" s="1004"/>
      <c r="U65" s="1004"/>
      <c r="V65" s="1004"/>
      <c r="W65" s="1022"/>
      <c r="AA65" s="58">
        <f t="shared" si="31"/>
        <v>0</v>
      </c>
      <c r="AB65" s="58">
        <f t="shared" si="32"/>
        <v>0</v>
      </c>
      <c r="AC65" s="58">
        <f t="shared" si="33"/>
        <v>0</v>
      </c>
      <c r="AD65" s="58">
        <f t="shared" si="34"/>
        <v>0</v>
      </c>
      <c r="AE65" s="58">
        <f t="shared" si="35"/>
        <v>0</v>
      </c>
      <c r="AG65" s="58">
        <f t="shared" si="36"/>
        <v>0</v>
      </c>
      <c r="AH65" s="58">
        <f t="shared" si="37"/>
        <v>0</v>
      </c>
      <c r="AI65" s="58">
        <f t="shared" si="38"/>
        <v>0</v>
      </c>
      <c r="AL65" s="43">
        <f t="shared" si="26"/>
        <v>43943</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43943</v>
      </c>
      <c r="AY65" s="31"/>
      <c r="AZ65" s="31"/>
      <c r="BA65" s="31"/>
      <c r="BB65" s="31"/>
      <c r="BC65" s="31"/>
      <c r="BD65" s="31"/>
      <c r="BE65" s="619" t="s">
        <v>96</v>
      </c>
      <c r="BF65" s="43">
        <f t="shared" si="30"/>
        <v>43943</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0</v>
      </c>
      <c r="AB66" s="58">
        <f t="shared" si="32"/>
        <v>0</v>
      </c>
      <c r="AC66" s="58">
        <f t="shared" si="33"/>
        <v>0</v>
      </c>
      <c r="AD66" s="58">
        <f t="shared" si="34"/>
        <v>0</v>
      </c>
      <c r="AE66" s="58">
        <f t="shared" si="35"/>
        <v>0</v>
      </c>
      <c r="AG66" s="58">
        <f t="shared" si="36"/>
        <v>0</v>
      </c>
      <c r="AH66" s="58">
        <f t="shared" si="37"/>
        <v>0</v>
      </c>
      <c r="AI66" s="58">
        <f t="shared" si="38"/>
        <v>0</v>
      </c>
      <c r="AL66" s="43">
        <f t="shared" si="26"/>
        <v>43944</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43944</v>
      </c>
      <c r="AY66" s="31"/>
      <c r="AZ66" s="31"/>
      <c r="BA66" s="31"/>
      <c r="BB66" s="31"/>
      <c r="BC66" s="31"/>
      <c r="BD66" s="31"/>
      <c r="BE66" s="619" t="s">
        <v>96</v>
      </c>
      <c r="BF66" s="43">
        <f t="shared" si="30"/>
        <v>43944</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0</v>
      </c>
      <c r="AB67" s="58">
        <f t="shared" si="32"/>
        <v>0</v>
      </c>
      <c r="AC67" s="58">
        <f t="shared" si="33"/>
        <v>0</v>
      </c>
      <c r="AD67" s="58">
        <f t="shared" si="34"/>
        <v>0</v>
      </c>
      <c r="AE67" s="58">
        <f t="shared" si="35"/>
        <v>0</v>
      </c>
      <c r="AG67" s="58">
        <f t="shared" si="36"/>
        <v>0</v>
      </c>
      <c r="AH67" s="58">
        <f t="shared" si="37"/>
        <v>0</v>
      </c>
      <c r="AI67" s="58">
        <f t="shared" si="38"/>
        <v>0</v>
      </c>
      <c r="AL67" s="43">
        <f t="shared" si="26"/>
        <v>43945</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43945</v>
      </c>
      <c r="AY67" s="31"/>
      <c r="AZ67" s="31"/>
      <c r="BA67" s="31"/>
      <c r="BB67" s="31"/>
      <c r="BC67" s="31"/>
      <c r="BD67" s="31"/>
      <c r="BE67" s="619" t="s">
        <v>96</v>
      </c>
      <c r="BF67" s="43">
        <f t="shared" si="30"/>
        <v>43945</v>
      </c>
      <c r="BG67" s="31"/>
      <c r="BH67" s="31"/>
      <c r="BI67" s="31"/>
      <c r="BJ67" s="31"/>
      <c r="BK67" s="31"/>
      <c r="BL67" s="31"/>
    </row>
    <row r="68" spans="1:64" x14ac:dyDescent="0.2">
      <c r="A68" s="470" t="s">
        <v>121</v>
      </c>
      <c r="B68" s="466"/>
      <c r="C68" s="466"/>
      <c r="D68" s="466"/>
      <c r="E68" s="466"/>
      <c r="F68" s="466"/>
      <c r="G68" s="466"/>
      <c r="H68" s="466"/>
      <c r="I68" s="466"/>
      <c r="J68" s="466"/>
      <c r="K68" s="469"/>
      <c r="L68" s="465" t="s">
        <v>295</v>
      </c>
      <c r="M68" s="466"/>
      <c r="N68" s="466"/>
      <c r="O68" s="466"/>
      <c r="P68" s="466"/>
      <c r="Q68" s="466"/>
      <c r="R68" s="466"/>
      <c r="S68" s="466"/>
      <c r="T68" s="466"/>
      <c r="U68" s="466"/>
      <c r="V68" s="466"/>
      <c r="W68" s="467"/>
      <c r="AA68" s="58">
        <f t="shared" si="31"/>
        <v>0</v>
      </c>
      <c r="AB68" s="58">
        <f t="shared" si="32"/>
        <v>0</v>
      </c>
      <c r="AC68" s="58">
        <f t="shared" si="33"/>
        <v>0</v>
      </c>
      <c r="AD68" s="58">
        <f t="shared" si="34"/>
        <v>0</v>
      </c>
      <c r="AE68" s="58">
        <f t="shared" si="35"/>
        <v>0</v>
      </c>
      <c r="AG68" s="58">
        <f t="shared" si="36"/>
        <v>0</v>
      </c>
      <c r="AH68" s="58">
        <f t="shared" si="37"/>
        <v>0</v>
      </c>
      <c r="AI68" s="58">
        <f t="shared" si="38"/>
        <v>0</v>
      </c>
      <c r="AL68" s="43">
        <f t="shared" si="26"/>
        <v>43946</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43946</v>
      </c>
      <c r="AY68" s="31"/>
      <c r="AZ68" s="31"/>
      <c r="BA68" s="31"/>
      <c r="BB68" s="31"/>
      <c r="BC68" s="31"/>
      <c r="BD68" s="31"/>
      <c r="BE68" s="619" t="s">
        <v>96</v>
      </c>
      <c r="BF68" s="43">
        <f t="shared" si="30"/>
        <v>43946</v>
      </c>
      <c r="BG68" s="31"/>
      <c r="BH68" s="31"/>
      <c r="BI68" s="31"/>
      <c r="BJ68" s="31"/>
      <c r="BK68" s="31"/>
      <c r="BL68" s="31"/>
    </row>
    <row r="69" spans="1:64" x14ac:dyDescent="0.2">
      <c r="A69" s="979"/>
      <c r="B69" s="980"/>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0</v>
      </c>
      <c r="AB69" s="58">
        <f t="shared" si="32"/>
        <v>0</v>
      </c>
      <c r="AC69" s="58">
        <f t="shared" si="33"/>
        <v>0</v>
      </c>
      <c r="AD69" s="58">
        <f t="shared" si="34"/>
        <v>0</v>
      </c>
      <c r="AE69" s="58">
        <f t="shared" si="35"/>
        <v>0</v>
      </c>
      <c r="AG69" s="58">
        <f t="shared" si="36"/>
        <v>0</v>
      </c>
      <c r="AH69" s="58">
        <f t="shared" si="37"/>
        <v>0</v>
      </c>
      <c r="AI69" s="58">
        <f t="shared" si="38"/>
        <v>0</v>
      </c>
      <c r="AL69" s="43">
        <f t="shared" si="26"/>
        <v>43947</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43947</v>
      </c>
      <c r="AY69" s="31"/>
      <c r="AZ69" s="31"/>
      <c r="BA69" s="31"/>
      <c r="BB69" s="31"/>
      <c r="BC69" s="31"/>
      <c r="BD69" s="31"/>
      <c r="BE69" s="619" t="s">
        <v>96</v>
      </c>
      <c r="BF69" s="43">
        <f t="shared" si="30"/>
        <v>43947</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0</v>
      </c>
      <c r="AB70" s="58">
        <f t="shared" si="32"/>
        <v>0</v>
      </c>
      <c r="AC70" s="58">
        <f t="shared" si="33"/>
        <v>0</v>
      </c>
      <c r="AD70" s="58">
        <f t="shared" si="34"/>
        <v>0</v>
      </c>
      <c r="AE70" s="58">
        <f t="shared" si="35"/>
        <v>0</v>
      </c>
      <c r="AG70" s="58">
        <f t="shared" si="36"/>
        <v>0</v>
      </c>
      <c r="AH70" s="58">
        <f t="shared" si="37"/>
        <v>0</v>
      </c>
      <c r="AI70" s="58">
        <f t="shared" si="38"/>
        <v>0</v>
      </c>
      <c r="AL70" s="43">
        <f t="shared" si="26"/>
        <v>43948</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43948</v>
      </c>
      <c r="AY70" s="31"/>
      <c r="AZ70" s="31"/>
      <c r="BA70" s="31"/>
      <c r="BB70" s="31"/>
      <c r="BC70" s="31"/>
      <c r="BD70" s="31"/>
      <c r="BE70" s="619" t="s">
        <v>96</v>
      </c>
      <c r="BF70" s="43">
        <f t="shared" si="30"/>
        <v>43948</v>
      </c>
      <c r="BG70" s="31"/>
      <c r="BH70" s="31"/>
      <c r="BI70" s="31"/>
      <c r="BJ70" s="31"/>
      <c r="BK70" s="31"/>
      <c r="BL70" s="31"/>
    </row>
    <row r="71" spans="1:64" x14ac:dyDescent="0.2">
      <c r="A71" s="981">
        <f>Menu!F6</f>
        <v>43951</v>
      </c>
      <c r="B71" s="982"/>
      <c r="C71" s="477" t="s">
        <v>125</v>
      </c>
      <c r="D71" s="993" t="str">
        <f>D12</f>
        <v>AFLOAT</v>
      </c>
      <c r="E71" s="1010"/>
      <c r="F71" s="1011"/>
      <c r="G71" s="627"/>
      <c r="H71" s="627" t="s">
        <v>126</v>
      </c>
      <c r="I71" s="478"/>
      <c r="J71" s="627"/>
      <c r="K71" s="627" t="s">
        <v>127</v>
      </c>
      <c r="L71" s="627"/>
      <c r="M71" s="629"/>
      <c r="N71" s="479"/>
      <c r="O71" s="479"/>
      <c r="P71" s="475"/>
      <c r="Q71" s="475"/>
      <c r="R71" s="480"/>
      <c r="S71" s="627"/>
      <c r="T71" s="481"/>
      <c r="U71" s="627" t="s">
        <v>128</v>
      </c>
      <c r="V71" s="630"/>
      <c r="W71" s="473"/>
      <c r="AA71" s="58">
        <f t="shared" si="31"/>
        <v>0</v>
      </c>
      <c r="AB71" s="58">
        <f t="shared" si="32"/>
        <v>0</v>
      </c>
      <c r="AC71" s="58">
        <f t="shared" si="33"/>
        <v>0</v>
      </c>
      <c r="AD71" s="58">
        <f t="shared" si="34"/>
        <v>0</v>
      </c>
      <c r="AE71" s="58">
        <f t="shared" si="35"/>
        <v>0</v>
      </c>
      <c r="AG71" s="58">
        <f t="shared" si="36"/>
        <v>0</v>
      </c>
      <c r="AH71" s="58">
        <f t="shared" si="37"/>
        <v>0</v>
      </c>
      <c r="AI71" s="58">
        <f t="shared" si="38"/>
        <v>0</v>
      </c>
      <c r="AL71" s="43">
        <f t="shared" si="26"/>
        <v>43949</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43949</v>
      </c>
      <c r="AY71" s="31"/>
      <c r="AZ71" s="31"/>
      <c r="BA71" s="31"/>
      <c r="BB71" s="31"/>
      <c r="BC71" s="31"/>
      <c r="BD71" s="31"/>
      <c r="BE71" s="619" t="s">
        <v>96</v>
      </c>
      <c r="BF71" s="43">
        <f t="shared" si="30"/>
        <v>43949</v>
      </c>
      <c r="BG71" s="31"/>
      <c r="BH71" s="31"/>
      <c r="BI71" s="31"/>
      <c r="BJ71" s="31"/>
      <c r="BK71" s="31"/>
      <c r="BL71" s="31"/>
    </row>
    <row r="72" spans="1:64" x14ac:dyDescent="0.2">
      <c r="A72" s="482" t="s">
        <v>130</v>
      </c>
      <c r="B72" s="472"/>
      <c r="C72" s="630"/>
      <c r="D72" s="630"/>
      <c r="E72" s="630"/>
      <c r="F72" s="471"/>
      <c r="G72" s="985" t="s">
        <v>97</v>
      </c>
      <c r="H72" s="986"/>
      <c r="I72" s="987"/>
      <c r="J72" s="985" t="s">
        <v>97</v>
      </c>
      <c r="K72" s="986"/>
      <c r="L72" s="986"/>
      <c r="M72" s="1005"/>
      <c r="N72" s="992"/>
      <c r="O72" s="992"/>
      <c r="P72" s="475"/>
      <c r="Q72" s="475"/>
      <c r="R72" s="480"/>
      <c r="S72" s="985" t="s">
        <v>43</v>
      </c>
      <c r="T72" s="986"/>
      <c r="U72" s="986"/>
      <c r="V72" s="986"/>
      <c r="W72" s="1039"/>
      <c r="AA72" s="58">
        <f t="shared" si="31"/>
        <v>0</v>
      </c>
      <c r="AB72" s="58">
        <f t="shared" si="32"/>
        <v>0</v>
      </c>
      <c r="AC72" s="58">
        <f t="shared" si="33"/>
        <v>0</v>
      </c>
      <c r="AD72" s="58">
        <f t="shared" si="34"/>
        <v>0</v>
      </c>
      <c r="AE72" s="58">
        <f t="shared" si="35"/>
        <v>0</v>
      </c>
      <c r="AG72" s="58">
        <f t="shared" si="36"/>
        <v>0</v>
      </c>
      <c r="AH72" s="58">
        <f t="shared" si="37"/>
        <v>0</v>
      </c>
      <c r="AI72" s="58">
        <f t="shared" si="38"/>
        <v>0</v>
      </c>
      <c r="AL72" s="43">
        <f t="shared" si="26"/>
        <v>43950</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43950</v>
      </c>
      <c r="AY72" s="31"/>
      <c r="AZ72" s="31"/>
      <c r="BA72" s="31"/>
      <c r="BB72" s="31"/>
      <c r="BC72" s="31"/>
      <c r="BD72" s="31"/>
      <c r="BE72" s="619" t="s">
        <v>96</v>
      </c>
      <c r="BF72" s="43">
        <f t="shared" si="30"/>
        <v>43950</v>
      </c>
      <c r="BG72" s="31"/>
      <c r="BH72" s="31"/>
      <c r="BI72" s="31"/>
      <c r="BJ72" s="31"/>
      <c r="BK72" s="31"/>
      <c r="BL72" s="31"/>
    </row>
    <row r="73" spans="1:64" x14ac:dyDescent="0.2">
      <c r="A73" s="468" t="s">
        <v>132</v>
      </c>
      <c r="B73" s="466"/>
      <c r="C73" s="469"/>
      <c r="D73" s="465" t="s">
        <v>133</v>
      </c>
      <c r="E73" s="466"/>
      <c r="F73" s="469"/>
      <c r="G73" s="988">
        <f>IF(D12="AFLOAT",AA2,AB2)</f>
        <v>0</v>
      </c>
      <c r="H73" s="959"/>
      <c r="I73" s="989"/>
      <c r="J73" s="990">
        <f>(AC2)</f>
        <v>0</v>
      </c>
      <c r="K73" s="959"/>
      <c r="L73" s="959"/>
      <c r="M73" s="991"/>
      <c r="N73" s="992"/>
      <c r="O73" s="992"/>
      <c r="P73" s="475"/>
      <c r="Q73" s="475"/>
      <c r="R73" s="480"/>
      <c r="S73" s="958" t="s">
        <v>309</v>
      </c>
      <c r="T73" s="959"/>
      <c r="U73" s="959"/>
      <c r="V73" s="959"/>
      <c r="W73" s="960"/>
      <c r="AA73" s="58">
        <f t="shared" si="31"/>
        <v>0</v>
      </c>
      <c r="AB73" s="58">
        <f t="shared" si="32"/>
        <v>0</v>
      </c>
      <c r="AC73" s="58">
        <f t="shared" si="33"/>
        <v>0</v>
      </c>
      <c r="AD73" s="58">
        <f t="shared" si="34"/>
        <v>0</v>
      </c>
      <c r="AE73" s="58">
        <f t="shared" si="35"/>
        <v>0</v>
      </c>
      <c r="AG73" s="58">
        <f t="shared" si="36"/>
        <v>0</v>
      </c>
      <c r="AH73" s="58">
        <f t="shared" si="37"/>
        <v>0</v>
      </c>
      <c r="AI73" s="58">
        <f t="shared" si="38"/>
        <v>0</v>
      </c>
      <c r="AL73" s="43">
        <f t="shared" si="26"/>
        <v>43951</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43951</v>
      </c>
      <c r="AY73" s="31"/>
      <c r="AZ73" s="31"/>
      <c r="BA73" s="31"/>
      <c r="BB73" s="31"/>
      <c r="BC73" s="31"/>
      <c r="BD73" s="31"/>
      <c r="BE73" s="619" t="s">
        <v>96</v>
      </c>
      <c r="BF73" s="43">
        <f t="shared" si="30"/>
        <v>43951</v>
      </c>
      <c r="BG73" s="31"/>
      <c r="BH73" s="31"/>
      <c r="BI73" s="31"/>
      <c r="BJ73" s="31"/>
      <c r="BK73" s="31"/>
      <c r="BL73" s="31"/>
    </row>
    <row r="74" spans="1:64" x14ac:dyDescent="0.2">
      <c r="A74" s="981">
        <f>Menu!F5</f>
        <v>43922</v>
      </c>
      <c r="B74" s="982"/>
      <c r="C74" s="983"/>
      <c r="D74" s="984">
        <f>Menu!F6</f>
        <v>43951</v>
      </c>
      <c r="E74" s="982"/>
      <c r="F74" s="983"/>
      <c r="G74" s="483"/>
      <c r="H74" s="483"/>
      <c r="I74" s="484"/>
      <c r="J74" s="483" t="s">
        <v>135</v>
      </c>
      <c r="K74" s="483"/>
      <c r="L74" s="483"/>
      <c r="M74" s="485"/>
      <c r="N74" s="486"/>
      <c r="O74" s="486"/>
      <c r="P74" s="475"/>
      <c r="Q74" s="475"/>
      <c r="R74" s="480"/>
      <c r="S74" s="993" t="s">
        <v>357</v>
      </c>
      <c r="T74" s="994"/>
      <c r="U74" s="994"/>
      <c r="V74" s="994"/>
      <c r="W74" s="995"/>
      <c r="AA74" s="58">
        <f t="shared" si="31"/>
        <v>0</v>
      </c>
      <c r="AB74" s="58">
        <f t="shared" si="32"/>
        <v>0</v>
      </c>
      <c r="AC74" s="58">
        <f t="shared" si="33"/>
        <v>0</v>
      </c>
      <c r="AD74" s="58">
        <f t="shared" si="34"/>
        <v>0</v>
      </c>
      <c r="AE74" s="58">
        <f t="shared" si="35"/>
        <v>0</v>
      </c>
      <c r="AG74" s="58">
        <f t="shared" si="36"/>
        <v>0</v>
      </c>
      <c r="AH74" s="58">
        <f t="shared" si="37"/>
        <v>0</v>
      </c>
      <c r="AI74" s="58">
        <f t="shared" si="38"/>
        <v>0</v>
      </c>
      <c r="AL74" s="43">
        <f t="shared" si="26"/>
        <v>43952</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43952</v>
      </c>
      <c r="AY74" s="31"/>
      <c r="AZ74" s="31"/>
      <c r="BA74" s="31"/>
      <c r="BB74" s="31"/>
      <c r="BC74" s="31"/>
      <c r="BD74" s="31"/>
      <c r="BE74" s="619" t="s">
        <v>96</v>
      </c>
      <c r="BF74" s="43">
        <f t="shared" si="30"/>
        <v>43952</v>
      </c>
      <c r="BG74" s="31"/>
      <c r="BH74" s="31"/>
      <c r="BI74" s="31"/>
      <c r="BJ74" s="31"/>
      <c r="BK74" s="31"/>
      <c r="BL74" s="31"/>
    </row>
    <row r="75" spans="1:64" x14ac:dyDescent="0.2">
      <c r="A75" s="487" t="s">
        <v>136</v>
      </c>
      <c r="B75" s="472" t="s">
        <v>137</v>
      </c>
      <c r="C75" s="630"/>
      <c r="D75" s="630"/>
      <c r="E75" s="630"/>
      <c r="F75" s="471"/>
      <c r="G75" s="488"/>
      <c r="H75" s="488"/>
      <c r="I75" s="489">
        <f>AA87</f>
        <v>0</v>
      </c>
      <c r="J75" s="490"/>
      <c r="K75" s="490"/>
      <c r="L75" s="490">
        <f>AA127</f>
        <v>0</v>
      </c>
      <c r="M75" s="491"/>
      <c r="N75" s="492"/>
      <c r="O75" s="492"/>
      <c r="P75" s="475"/>
      <c r="Q75" s="475"/>
      <c r="R75" s="480"/>
      <c r="S75" s="973">
        <f>SUM(I75:L75)</f>
        <v>0</v>
      </c>
      <c r="T75" s="867"/>
      <c r="U75" s="867"/>
      <c r="V75" s="627" t="str">
        <f>IF(S75&gt;0,"/","")</f>
        <v/>
      </c>
      <c r="W75" s="532">
        <f>ROUND(((I75*$G$73)+(L75*$J$73)),3)</f>
        <v>0</v>
      </c>
      <c r="AA75" s="58">
        <f t="shared" si="31"/>
        <v>0</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298</v>
      </c>
      <c r="C76" s="630"/>
      <c r="D76" s="630"/>
      <c r="E76" s="630"/>
      <c r="F76" s="471"/>
      <c r="G76" s="488"/>
      <c r="H76" s="488"/>
      <c r="I76" s="489">
        <f>AB87</f>
        <v>0</v>
      </c>
      <c r="J76" s="490"/>
      <c r="K76" s="490"/>
      <c r="L76" s="490">
        <f>AB127</f>
        <v>0</v>
      </c>
      <c r="M76" s="491"/>
      <c r="N76" s="492"/>
      <c r="O76" s="492"/>
      <c r="P76" s="475"/>
      <c r="Q76" s="475"/>
      <c r="R76" s="480"/>
      <c r="S76" s="973">
        <f t="shared" ref="S76:S83" si="39">SUM(I76:L76)</f>
        <v>0</v>
      </c>
      <c r="T76" s="867"/>
      <c r="U76" s="867"/>
      <c r="V76" s="627" t="str">
        <f t="shared" ref="V76:V83" si="40">IF(S76&gt;0,"/","")</f>
        <v/>
      </c>
      <c r="W76" s="532">
        <f>ROUND(((I76*$G$73)+(L76*$J$73)),3)</f>
        <v>0</v>
      </c>
      <c r="AA76" s="58">
        <f t="shared" si="31"/>
        <v>0</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973">
        <f t="shared" si="39"/>
        <v>0</v>
      </c>
      <c r="T77" s="867"/>
      <c r="U77" s="867"/>
      <c r="V77" s="627" t="str">
        <f t="shared" si="40"/>
        <v/>
      </c>
      <c r="W77" s="532">
        <f>ROUND(((I77*$G$73)+(L77*$J$73)),3)</f>
        <v>0</v>
      </c>
      <c r="AA77" s="58">
        <f t="shared" si="31"/>
        <v>0</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0</v>
      </c>
      <c r="J78" s="490"/>
      <c r="K78" s="490"/>
      <c r="L78" s="490">
        <f>AD127</f>
        <v>0</v>
      </c>
      <c r="M78" s="491"/>
      <c r="N78" s="492"/>
      <c r="O78" s="492"/>
      <c r="P78" s="475"/>
      <c r="Q78" s="475"/>
      <c r="R78" s="480"/>
      <c r="S78" s="973">
        <f t="shared" si="39"/>
        <v>0</v>
      </c>
      <c r="T78" s="867"/>
      <c r="U78" s="867"/>
      <c r="V78" s="627" t="str">
        <f t="shared" si="40"/>
        <v/>
      </c>
      <c r="W78" s="532">
        <f>ROUND(((I78*$G$73)+(L78*$J$73)),3)</f>
        <v>0</v>
      </c>
      <c r="AA78" s="58">
        <f t="shared" si="31"/>
        <v>0</v>
      </c>
      <c r="AB78" s="58">
        <f t="shared" si="32"/>
        <v>0</v>
      </c>
      <c r="AC78" s="58">
        <f t="shared" si="33"/>
        <v>0</v>
      </c>
      <c r="AD78" s="58">
        <f t="shared" si="34"/>
        <v>0</v>
      </c>
      <c r="AE78" s="58">
        <f t="shared" si="35"/>
        <v>0</v>
      </c>
      <c r="AG78" s="58">
        <f t="shared" si="36"/>
        <v>0</v>
      </c>
      <c r="AH78" s="58">
        <f t="shared" si="37"/>
        <v>0</v>
      </c>
      <c r="AI78" s="58">
        <f t="shared" si="38"/>
        <v>0</v>
      </c>
      <c r="AL78" s="36" t="s">
        <v>438</v>
      </c>
      <c r="AW78" s="631" t="s">
        <v>96</v>
      </c>
      <c r="AX78" s="36" t="s">
        <v>493</v>
      </c>
      <c r="BE78" s="631" t="s">
        <v>96</v>
      </c>
    </row>
    <row r="79" spans="1:64" x14ac:dyDescent="0.2">
      <c r="A79" s="487" t="s">
        <v>143</v>
      </c>
      <c r="B79" s="465" t="s">
        <v>297</v>
      </c>
      <c r="C79" s="466"/>
      <c r="D79" s="466"/>
      <c r="E79" s="466"/>
      <c r="F79" s="469"/>
      <c r="G79" s="494"/>
      <c r="H79" s="494"/>
      <c r="I79" s="495">
        <f>AE87</f>
        <v>0</v>
      </c>
      <c r="J79" s="496"/>
      <c r="K79" s="496"/>
      <c r="L79" s="496">
        <f>AE127</f>
        <v>0</v>
      </c>
      <c r="M79" s="491"/>
      <c r="N79" s="492"/>
      <c r="O79" s="492"/>
      <c r="P79" s="475"/>
      <c r="Q79" s="475"/>
      <c r="R79" s="480"/>
      <c r="S79" s="999">
        <f t="shared" si="39"/>
        <v>0</v>
      </c>
      <c r="T79" s="1000"/>
      <c r="U79" s="1000"/>
      <c r="V79" s="628" t="str">
        <f t="shared" si="40"/>
        <v/>
      </c>
      <c r="W79" s="533">
        <f>ROUND(((I79*$G$73)+(L79*$J$73)),3)</f>
        <v>0</v>
      </c>
      <c r="AA79" s="58">
        <f t="shared" si="31"/>
        <v>0</v>
      </c>
      <c r="AB79" s="58">
        <f t="shared" si="32"/>
        <v>0</v>
      </c>
      <c r="AC79" s="58">
        <f t="shared" si="33"/>
        <v>0</v>
      </c>
      <c r="AD79" s="58">
        <f t="shared" si="34"/>
        <v>0</v>
      </c>
      <c r="AE79" s="58">
        <f t="shared" si="35"/>
        <v>0</v>
      </c>
      <c r="AG79" s="58">
        <f t="shared" si="36"/>
        <v>0</v>
      </c>
      <c r="AH79" s="58">
        <f t="shared" si="37"/>
        <v>0</v>
      </c>
      <c r="AI79" s="58">
        <f t="shared" si="38"/>
        <v>0</v>
      </c>
      <c r="AL79" s="32" t="s">
        <v>208</v>
      </c>
      <c r="AM79" s="33">
        <v>2.5499999999999998</v>
      </c>
      <c r="AN79" s="33">
        <v>4.6500000000000004</v>
      </c>
      <c r="AO79" s="33">
        <v>4.6500000000000004</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1001"/>
      <c r="T80" s="1002"/>
      <c r="U80" s="1002"/>
      <c r="V80" s="503"/>
      <c r="W80" s="534"/>
      <c r="AA80" s="58">
        <f t="shared" si="31"/>
        <v>0</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358</v>
      </c>
      <c r="C81" s="630"/>
      <c r="D81" s="630"/>
      <c r="E81" s="630"/>
      <c r="F81" s="471"/>
      <c r="G81" s="488"/>
      <c r="H81" s="488"/>
      <c r="I81" s="489">
        <f>AG87</f>
        <v>0</v>
      </c>
      <c r="J81" s="490"/>
      <c r="K81" s="490"/>
      <c r="L81" s="490">
        <f>AG127</f>
        <v>0</v>
      </c>
      <c r="M81" s="491"/>
      <c r="N81" s="492"/>
      <c r="O81" s="492"/>
      <c r="P81" s="475"/>
      <c r="Q81" s="475"/>
      <c r="R81" s="480"/>
      <c r="S81" s="1003">
        <f t="shared" si="39"/>
        <v>0</v>
      </c>
      <c r="T81" s="1004"/>
      <c r="U81" s="1004"/>
      <c r="V81" s="627" t="str">
        <f t="shared" si="40"/>
        <v/>
      </c>
      <c r="W81" s="532">
        <f>ROUND(((I81*$G$73)+(L81*$J$73)),3)</f>
        <v>0</v>
      </c>
      <c r="AA81" s="58">
        <f t="shared" si="31"/>
        <v>0</v>
      </c>
      <c r="AB81" s="58">
        <f t="shared" si="32"/>
        <v>0</v>
      </c>
      <c r="AC81" s="58">
        <f t="shared" si="33"/>
        <v>0</v>
      </c>
      <c r="AD81" s="58">
        <f t="shared" si="34"/>
        <v>0</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359</v>
      </c>
      <c r="C82" s="630"/>
      <c r="D82" s="630"/>
      <c r="E82" s="630"/>
      <c r="F82" s="471"/>
      <c r="G82" s="488"/>
      <c r="H82" s="488"/>
      <c r="I82" s="489">
        <f>AH87</f>
        <v>0</v>
      </c>
      <c r="J82" s="490"/>
      <c r="K82" s="490"/>
      <c r="L82" s="490">
        <f>AH127</f>
        <v>0</v>
      </c>
      <c r="M82" s="491"/>
      <c r="N82" s="492"/>
      <c r="O82" s="492"/>
      <c r="P82" s="475"/>
      <c r="Q82" s="475"/>
      <c r="R82" s="480"/>
      <c r="S82" s="973">
        <f>SUM(I82:L82)</f>
        <v>0</v>
      </c>
      <c r="T82" s="867"/>
      <c r="U82" s="867"/>
      <c r="V82" s="627" t="str">
        <f t="shared" si="40"/>
        <v/>
      </c>
      <c r="W82" s="532">
        <f>ROUND(((I82*$G$73)+(L82*$J$73)),3)</f>
        <v>0</v>
      </c>
      <c r="AA82" s="58">
        <f t="shared" si="31"/>
        <v>0</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43922</v>
      </c>
      <c r="AM82" s="31"/>
      <c r="AN82" s="31"/>
      <c r="AO82" s="31"/>
      <c r="AP82" s="39"/>
      <c r="AQ82" s="39"/>
      <c r="AR82" s="39"/>
      <c r="AS82" s="39"/>
      <c r="AT82" s="32">
        <f t="shared" ref="AT82:AT112" si="45">((AM82*$AM$4)+(AN82*$AN$4)+(AO82*$AO$4)+(AP82*$AP$4)+(AQ82*$AQ$4)+(AR82*$AR$4))</f>
        <v>0</v>
      </c>
      <c r="AU82" s="40">
        <f t="shared" ref="AU82:AU112" si="46">((AM82*$AM$79)+(AN82*$AN$79)+(AO82*$AO$79)+(AP82*$AP$79)+(AQ82*$AQ$79)+(AR82*$AR$79))</f>
        <v>0</v>
      </c>
      <c r="AV82" s="716"/>
      <c r="AW82" s="631" t="s">
        <v>96</v>
      </c>
      <c r="AX82" s="43">
        <f>(AX44)</f>
        <v>43922</v>
      </c>
      <c r="AY82" s="718"/>
      <c r="AZ82" s="718"/>
      <c r="BA82" s="718"/>
      <c r="BB82" s="718"/>
      <c r="BC82" s="718"/>
      <c r="BD82" s="718"/>
      <c r="BE82" s="631" t="s">
        <v>96</v>
      </c>
    </row>
    <row r="83" spans="1:57" x14ac:dyDescent="0.2">
      <c r="A83" s="487" t="s">
        <v>146</v>
      </c>
      <c r="B83" s="472" t="s">
        <v>360</v>
      </c>
      <c r="C83" s="630"/>
      <c r="D83" s="630"/>
      <c r="E83" s="630"/>
      <c r="F83" s="471"/>
      <c r="G83" s="488"/>
      <c r="H83" s="488"/>
      <c r="I83" s="489">
        <f>AI87</f>
        <v>0</v>
      </c>
      <c r="J83" s="490"/>
      <c r="K83" s="490"/>
      <c r="L83" s="490">
        <f>AI127</f>
        <v>0</v>
      </c>
      <c r="M83" s="491"/>
      <c r="N83" s="492"/>
      <c r="O83" s="492"/>
      <c r="P83" s="475"/>
      <c r="Q83" s="475"/>
      <c r="R83" s="480"/>
      <c r="S83" s="973">
        <f t="shared" si="39"/>
        <v>0</v>
      </c>
      <c r="T83" s="867"/>
      <c r="U83" s="867"/>
      <c r="V83" s="627" t="str">
        <f t="shared" si="40"/>
        <v/>
      </c>
      <c r="W83" s="532">
        <f>ROUND(((I83*$G$73)+(L83*$J$73)),3)</f>
        <v>0</v>
      </c>
      <c r="AA83" s="58">
        <f t="shared" si="31"/>
        <v>0</v>
      </c>
      <c r="AB83" s="58">
        <f t="shared" si="32"/>
        <v>0</v>
      </c>
      <c r="AC83" s="58">
        <f t="shared" si="33"/>
        <v>0</v>
      </c>
      <c r="AD83" s="58">
        <f t="shared" si="34"/>
        <v>0</v>
      </c>
      <c r="AE83" s="58">
        <f t="shared" si="35"/>
        <v>0</v>
      </c>
      <c r="AG83" s="58">
        <f t="shared" si="36"/>
        <v>0</v>
      </c>
      <c r="AH83" s="58">
        <f t="shared" si="37"/>
        <v>0</v>
      </c>
      <c r="AI83" s="58">
        <f t="shared" si="38"/>
        <v>0</v>
      </c>
      <c r="AL83" s="43">
        <f t="shared" si="44"/>
        <v>43923</v>
      </c>
      <c r="AM83" s="31"/>
      <c r="AN83" s="31"/>
      <c r="AO83" s="31"/>
      <c r="AP83" s="39"/>
      <c r="AQ83" s="39"/>
      <c r="AR83" s="39"/>
      <c r="AS83" s="39"/>
      <c r="AT83" s="32">
        <f t="shared" si="45"/>
        <v>0</v>
      </c>
      <c r="AU83" s="40">
        <f t="shared" si="46"/>
        <v>0</v>
      </c>
      <c r="AV83" s="716"/>
      <c r="AW83" s="631" t="s">
        <v>96</v>
      </c>
      <c r="AX83" s="43">
        <f t="shared" ref="AX83:AX112" si="47">(AX82)+1</f>
        <v>43923</v>
      </c>
      <c r="AY83" s="718"/>
      <c r="AZ83" s="718"/>
      <c r="BA83" s="718"/>
      <c r="BB83" s="718"/>
      <c r="BC83" s="718"/>
      <c r="BD83" s="718"/>
      <c r="BE83" s="631" t="s">
        <v>96</v>
      </c>
    </row>
    <row r="84" spans="1:57" ht="13.5" thickBot="1" x14ac:dyDescent="0.25">
      <c r="A84" s="505"/>
      <c r="B84" s="506" t="s">
        <v>397</v>
      </c>
      <c r="C84" s="507"/>
      <c r="D84" s="507"/>
      <c r="E84" s="507"/>
      <c r="F84" s="508"/>
      <c r="G84" s="509"/>
      <c r="H84" s="509"/>
      <c r="I84" s="510">
        <f>SUM(I75:I83)</f>
        <v>0</v>
      </c>
      <c r="J84" s="511"/>
      <c r="K84" s="511"/>
      <c r="L84" s="511">
        <f>SUM(L75:L83)</f>
        <v>0</v>
      </c>
      <c r="M84" s="512"/>
      <c r="N84" s="513"/>
      <c r="O84" s="513"/>
      <c r="P84" s="514"/>
      <c r="Q84" s="514"/>
      <c r="R84" s="515"/>
      <c r="S84" s="973">
        <f>SUM(I84:L84)</f>
        <v>0</v>
      </c>
      <c r="T84" s="867"/>
      <c r="U84" s="867"/>
      <c r="V84" s="516" t="s">
        <v>147</v>
      </c>
      <c r="W84" s="535">
        <f>ROUND(SUM(W75:W83),2)</f>
        <v>0</v>
      </c>
      <c r="AA84" s="58">
        <f t="shared" si="31"/>
        <v>0</v>
      </c>
      <c r="AB84" s="58">
        <f t="shared" si="32"/>
        <v>0</v>
      </c>
      <c r="AC84" s="58">
        <f t="shared" si="33"/>
        <v>0</v>
      </c>
      <c r="AD84" s="58">
        <f t="shared" si="34"/>
        <v>0</v>
      </c>
      <c r="AE84" s="58">
        <f t="shared" si="35"/>
        <v>0</v>
      </c>
      <c r="AG84" s="58">
        <f t="shared" si="36"/>
        <v>0</v>
      </c>
      <c r="AH84" s="58">
        <f t="shared" si="37"/>
        <v>0</v>
      </c>
      <c r="AI84" s="58">
        <f t="shared" si="38"/>
        <v>0</v>
      </c>
      <c r="AL84" s="43">
        <f t="shared" si="44"/>
        <v>43924</v>
      </c>
      <c r="AM84" s="31"/>
      <c r="AN84" s="31"/>
      <c r="AO84" s="31"/>
      <c r="AP84" s="39"/>
      <c r="AQ84" s="39"/>
      <c r="AR84" s="39"/>
      <c r="AS84" s="39"/>
      <c r="AT84" s="32">
        <f t="shared" si="45"/>
        <v>0</v>
      </c>
      <c r="AU84" s="40">
        <f t="shared" si="46"/>
        <v>0</v>
      </c>
      <c r="AV84" s="716"/>
      <c r="AW84" s="631" t="s">
        <v>96</v>
      </c>
      <c r="AX84" s="43">
        <f t="shared" si="47"/>
        <v>43924</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97"/>
      <c r="U85" s="998"/>
      <c r="V85" s="996"/>
      <c r="W85" s="856"/>
      <c r="AA85" s="58">
        <f t="shared" si="31"/>
        <v>0</v>
      </c>
      <c r="AB85" s="58">
        <f t="shared" si="32"/>
        <v>0</v>
      </c>
      <c r="AC85" s="58">
        <f t="shared" si="33"/>
        <v>0</v>
      </c>
      <c r="AD85" s="58">
        <f t="shared" si="34"/>
        <v>0</v>
      </c>
      <c r="AE85" s="58">
        <f t="shared" si="35"/>
        <v>0</v>
      </c>
      <c r="AG85" s="58">
        <f t="shared" si="36"/>
        <v>0</v>
      </c>
      <c r="AH85" s="58">
        <f t="shared" si="37"/>
        <v>0</v>
      </c>
      <c r="AI85" s="58">
        <f t="shared" si="38"/>
        <v>0</v>
      </c>
      <c r="AL85" s="43">
        <f t="shared" si="44"/>
        <v>43925</v>
      </c>
      <c r="AM85" s="31"/>
      <c r="AN85" s="31"/>
      <c r="AO85" s="31"/>
      <c r="AP85" s="39"/>
      <c r="AQ85" s="39"/>
      <c r="AR85" s="39"/>
      <c r="AS85" s="39"/>
      <c r="AT85" s="32">
        <f t="shared" si="45"/>
        <v>0</v>
      </c>
      <c r="AU85" s="40">
        <f t="shared" si="46"/>
        <v>0</v>
      </c>
      <c r="AV85" s="716"/>
      <c r="AW85" s="631" t="s">
        <v>96</v>
      </c>
      <c r="AX85" s="43">
        <f t="shared" si="47"/>
        <v>43925</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81"/>
      <c r="W86" s="975"/>
      <c r="Z86" s="62" t="s">
        <v>122</v>
      </c>
      <c r="AA86" s="62" t="s">
        <v>122</v>
      </c>
      <c r="AB86" s="62" t="s">
        <v>122</v>
      </c>
      <c r="AC86" s="62" t="s">
        <v>122</v>
      </c>
      <c r="AD86" s="62" t="s">
        <v>122</v>
      </c>
      <c r="AE86" s="62" t="s">
        <v>122</v>
      </c>
      <c r="AF86" s="62"/>
      <c r="AG86" s="62" t="s">
        <v>122</v>
      </c>
      <c r="AH86" s="62" t="s">
        <v>122</v>
      </c>
      <c r="AI86" s="62" t="s">
        <v>122</v>
      </c>
      <c r="AJ86" s="62" t="s">
        <v>122</v>
      </c>
      <c r="AL86" s="43">
        <f t="shared" si="44"/>
        <v>43926</v>
      </c>
      <c r="AM86" s="31"/>
      <c r="AN86" s="31"/>
      <c r="AO86" s="31"/>
      <c r="AP86" s="39"/>
      <c r="AQ86" s="39"/>
      <c r="AR86" s="39"/>
      <c r="AS86" s="39"/>
      <c r="AT86" s="32">
        <f t="shared" si="45"/>
        <v>0</v>
      </c>
      <c r="AU86" s="40">
        <f t="shared" si="46"/>
        <v>0</v>
      </c>
      <c r="AV86" s="716"/>
      <c r="AW86" s="631" t="s">
        <v>96</v>
      </c>
      <c r="AX86" s="43">
        <f t="shared" si="47"/>
        <v>43926</v>
      </c>
      <c r="AY86" s="718"/>
      <c r="AZ86" s="718"/>
      <c r="BA86" s="718"/>
      <c r="BB86" s="718"/>
      <c r="BC86" s="718"/>
      <c r="BD86" s="718"/>
      <c r="BE86" s="631" t="s">
        <v>96</v>
      </c>
    </row>
    <row r="87" spans="1:57" x14ac:dyDescent="0.2">
      <c r="A87" s="487" t="s">
        <v>139</v>
      </c>
      <c r="B87" s="472" t="s">
        <v>155</v>
      </c>
      <c r="C87" s="522">
        <f>$AM$4</f>
        <v>0.2</v>
      </c>
      <c r="D87" s="630">
        <f>(AM38+AM76+AM114+AM152)</f>
        <v>0</v>
      </c>
      <c r="E87" s="627" t="s">
        <v>156</v>
      </c>
      <c r="F87" s="523">
        <f>ROUND(C87*D87,2)</f>
        <v>0</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81"/>
      <c r="W87" s="975"/>
      <c r="Z87" s="61" t="s">
        <v>166</v>
      </c>
      <c r="AA87" s="58">
        <f t="shared" ref="AA87:AI87" si="48">SUM(AA55:AA85)</f>
        <v>0</v>
      </c>
      <c r="AB87" s="58">
        <f t="shared" si="48"/>
        <v>0</v>
      </c>
      <c r="AC87" s="58">
        <f t="shared" si="48"/>
        <v>0</v>
      </c>
      <c r="AD87" s="58">
        <f t="shared" si="48"/>
        <v>0</v>
      </c>
      <c r="AE87" s="58">
        <f t="shared" si="48"/>
        <v>0</v>
      </c>
      <c r="AG87" s="58">
        <f t="shared" si="48"/>
        <v>0</v>
      </c>
      <c r="AH87" s="58">
        <f t="shared" si="48"/>
        <v>0</v>
      </c>
      <c r="AI87" s="58">
        <f t="shared" si="48"/>
        <v>0</v>
      </c>
      <c r="AL87" s="43">
        <f t="shared" si="44"/>
        <v>43927</v>
      </c>
      <c r="AM87" s="31"/>
      <c r="AN87" s="31"/>
      <c r="AO87" s="31"/>
      <c r="AP87" s="39"/>
      <c r="AQ87" s="39"/>
      <c r="AR87" s="39"/>
      <c r="AS87" s="39"/>
      <c r="AT87" s="32">
        <f t="shared" si="45"/>
        <v>0</v>
      </c>
      <c r="AU87" s="40">
        <f t="shared" si="46"/>
        <v>0</v>
      </c>
      <c r="AV87" s="716"/>
      <c r="AW87" s="631" t="s">
        <v>96</v>
      </c>
      <c r="AX87" s="43">
        <f t="shared" si="47"/>
        <v>43927</v>
      </c>
      <c r="AY87" s="718"/>
      <c r="AZ87" s="718"/>
      <c r="BA87" s="718"/>
      <c r="BB87" s="718"/>
      <c r="BC87" s="718"/>
      <c r="BD87" s="718"/>
      <c r="BE87" s="631" t="s">
        <v>96</v>
      </c>
    </row>
    <row r="88" spans="1:57" x14ac:dyDescent="0.2">
      <c r="A88" s="487" t="s">
        <v>141</v>
      </c>
      <c r="B88" s="472" t="s">
        <v>157</v>
      </c>
      <c r="C88" s="522">
        <f>$AN$4</f>
        <v>0.4</v>
      </c>
      <c r="D88" s="630">
        <f>(AN38+AN76+AN114+AN152)</f>
        <v>0</v>
      </c>
      <c r="E88" s="627" t="s">
        <v>156</v>
      </c>
      <c r="F88" s="523">
        <f t="shared" ref="F88:F89" si="49">ROUND(C88*D88,2)</f>
        <v>0</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81"/>
      <c r="W88" s="975"/>
      <c r="AL88" s="43">
        <f t="shared" si="44"/>
        <v>43928</v>
      </c>
      <c r="AM88" s="31"/>
      <c r="AN88" s="31"/>
      <c r="AO88" s="31"/>
      <c r="AP88" s="39"/>
      <c r="AQ88" s="39"/>
      <c r="AR88" s="39"/>
      <c r="AS88" s="39"/>
      <c r="AT88" s="32">
        <f t="shared" si="45"/>
        <v>0</v>
      </c>
      <c r="AU88" s="40">
        <f t="shared" si="46"/>
        <v>0</v>
      </c>
      <c r="AV88" s="716"/>
      <c r="AW88" s="631" t="s">
        <v>96</v>
      </c>
      <c r="AX88" s="43">
        <f t="shared" si="47"/>
        <v>43928</v>
      </c>
      <c r="AY88" s="718"/>
      <c r="AZ88" s="718"/>
      <c r="BA88" s="718"/>
      <c r="BB88" s="718"/>
      <c r="BC88" s="718"/>
      <c r="BD88" s="718"/>
      <c r="BE88" s="631" t="s">
        <v>96</v>
      </c>
    </row>
    <row r="89" spans="1:57" x14ac:dyDescent="0.2">
      <c r="A89" s="487" t="s">
        <v>143</v>
      </c>
      <c r="B89" s="472" t="s">
        <v>230</v>
      </c>
      <c r="C89" s="522">
        <f>$AO$4</f>
        <v>0.4</v>
      </c>
      <c r="D89" s="630">
        <f>(AO38+AO76+AO114+AO152)</f>
        <v>0</v>
      </c>
      <c r="E89" s="627" t="s">
        <v>156</v>
      </c>
      <c r="F89" s="523">
        <f t="shared" si="49"/>
        <v>0</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81"/>
      <c r="W89" s="975"/>
      <c r="AL89" s="43">
        <f t="shared" si="44"/>
        <v>43929</v>
      </c>
      <c r="AM89" s="31"/>
      <c r="AN89" s="31"/>
      <c r="AO89" s="31"/>
      <c r="AP89" s="39"/>
      <c r="AQ89" s="39"/>
      <c r="AR89" s="39"/>
      <c r="AS89" s="39"/>
      <c r="AT89" s="32">
        <f t="shared" si="45"/>
        <v>0</v>
      </c>
      <c r="AU89" s="40">
        <f t="shared" si="46"/>
        <v>0</v>
      </c>
      <c r="AV89" s="716"/>
      <c r="AW89" s="631" t="s">
        <v>96</v>
      </c>
      <c r="AX89" s="43">
        <f t="shared" si="47"/>
        <v>43929</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81"/>
      <c r="W90" s="975"/>
      <c r="AL90" s="43">
        <f t="shared" si="44"/>
        <v>43930</v>
      </c>
      <c r="AM90" s="31"/>
      <c r="AN90" s="31"/>
      <c r="AO90" s="31"/>
      <c r="AP90" s="39"/>
      <c r="AQ90" s="39"/>
      <c r="AR90" s="39"/>
      <c r="AS90" s="39"/>
      <c r="AT90" s="32">
        <f t="shared" si="45"/>
        <v>0</v>
      </c>
      <c r="AU90" s="40">
        <f t="shared" si="46"/>
        <v>0</v>
      </c>
      <c r="AV90" s="716"/>
      <c r="AW90" s="631" t="s">
        <v>96</v>
      </c>
      <c r="AX90" s="43">
        <f t="shared" si="47"/>
        <v>43930</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81"/>
      <c r="W91" s="975"/>
      <c r="AA91" s="58">
        <v>5.66</v>
      </c>
      <c r="AL91" s="43">
        <f t="shared" si="44"/>
        <v>43931</v>
      </c>
      <c r="AM91" s="31"/>
      <c r="AN91" s="31"/>
      <c r="AO91" s="31"/>
      <c r="AP91" s="39"/>
      <c r="AQ91" s="39"/>
      <c r="AR91" s="39"/>
      <c r="AS91" s="39"/>
      <c r="AT91" s="32">
        <f t="shared" si="45"/>
        <v>0</v>
      </c>
      <c r="AU91" s="40">
        <f t="shared" si="46"/>
        <v>0</v>
      </c>
      <c r="AV91" s="716"/>
      <c r="AW91" s="631" t="s">
        <v>96</v>
      </c>
      <c r="AX91" s="43">
        <f t="shared" si="47"/>
        <v>43931</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81"/>
      <c r="W92" s="975"/>
      <c r="AB92" s="61" t="s">
        <v>108</v>
      </c>
      <c r="AD92" s="61" t="s">
        <v>109</v>
      </c>
      <c r="AE92" s="61" t="s">
        <v>108</v>
      </c>
      <c r="AF92" s="61"/>
      <c r="AL92" s="43">
        <f t="shared" si="44"/>
        <v>43932</v>
      </c>
      <c r="AM92" s="31"/>
      <c r="AN92" s="31"/>
      <c r="AO92" s="31"/>
      <c r="AP92" s="39"/>
      <c r="AQ92" s="39"/>
      <c r="AR92" s="39"/>
      <c r="AS92" s="39"/>
      <c r="AT92" s="32">
        <f t="shared" si="45"/>
        <v>0</v>
      </c>
      <c r="AU92" s="40">
        <f t="shared" si="46"/>
        <v>0</v>
      </c>
      <c r="AV92" s="716"/>
      <c r="AW92" s="631" t="s">
        <v>96</v>
      </c>
      <c r="AX92" s="43">
        <f t="shared" si="47"/>
        <v>43932</v>
      </c>
      <c r="AY92" s="718"/>
      <c r="AZ92" s="718"/>
      <c r="BA92" s="718"/>
      <c r="BB92" s="718"/>
      <c r="BC92" s="718"/>
      <c r="BD92" s="718"/>
      <c r="BE92" s="631" t="s">
        <v>96</v>
      </c>
    </row>
    <row r="93" spans="1:57" ht="13.5" thickBot="1" x14ac:dyDescent="0.25">
      <c r="A93" s="526" t="s">
        <v>158</v>
      </c>
      <c r="B93" s="509" t="s">
        <v>159</v>
      </c>
      <c r="C93" s="527"/>
      <c r="D93" s="514"/>
      <c r="E93" s="515"/>
      <c r="F93" s="528">
        <f>SUM(F87:F92)</f>
        <v>0</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77"/>
      <c r="W93" s="978"/>
      <c r="X93" s="209"/>
      <c r="AA93" s="61" t="s">
        <v>112</v>
      </c>
      <c r="AB93" s="61" t="s">
        <v>113</v>
      </c>
      <c r="AC93" s="61" t="s">
        <v>114</v>
      </c>
      <c r="AD93" s="61" t="s">
        <v>115</v>
      </c>
      <c r="AE93" s="61" t="s">
        <v>116</v>
      </c>
      <c r="AF93" s="61"/>
      <c r="AG93" s="61" t="s">
        <v>117</v>
      </c>
      <c r="AH93" s="61" t="s">
        <v>118</v>
      </c>
      <c r="AI93" s="61" t="s">
        <v>119</v>
      </c>
      <c r="AL93" s="43">
        <f t="shared" si="44"/>
        <v>43933</v>
      </c>
      <c r="AM93" s="31"/>
      <c r="AN93" s="31"/>
      <c r="AO93" s="31"/>
      <c r="AP93" s="39"/>
      <c r="AQ93" s="39"/>
      <c r="AR93" s="39"/>
      <c r="AS93" s="39"/>
      <c r="AT93" s="32">
        <f t="shared" si="45"/>
        <v>0</v>
      </c>
      <c r="AU93" s="40">
        <f t="shared" si="46"/>
        <v>0</v>
      </c>
      <c r="AV93" s="716"/>
      <c r="AW93" s="631" t="s">
        <v>96</v>
      </c>
      <c r="AX93" s="43">
        <f t="shared" si="47"/>
        <v>43933</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8" t="s">
        <v>369</v>
      </c>
      <c r="T94" s="969"/>
      <c r="U94" s="970"/>
      <c r="V94" s="971">
        <f>AU38+AU76+AU114+AU152</f>
        <v>0</v>
      </c>
      <c r="W94" s="972"/>
      <c r="X94" s="209"/>
      <c r="AA94" s="62" t="s">
        <v>122</v>
      </c>
      <c r="AB94" s="62" t="s">
        <v>122</v>
      </c>
      <c r="AC94" s="62" t="s">
        <v>122</v>
      </c>
      <c r="AD94" s="62" t="s">
        <v>122</v>
      </c>
      <c r="AE94" s="62" t="s">
        <v>122</v>
      </c>
      <c r="AF94" s="62"/>
      <c r="AG94" s="62" t="s">
        <v>122</v>
      </c>
      <c r="AH94" s="62" t="s">
        <v>122</v>
      </c>
      <c r="AI94" s="62" t="s">
        <v>122</v>
      </c>
      <c r="AL94" s="43">
        <f t="shared" si="44"/>
        <v>43934</v>
      </c>
      <c r="AM94" s="31"/>
      <c r="AN94" s="31"/>
      <c r="AO94" s="31"/>
      <c r="AP94" s="39"/>
      <c r="AQ94" s="39"/>
      <c r="AR94" s="39"/>
      <c r="AS94" s="39"/>
      <c r="AT94" s="32">
        <f t="shared" si="45"/>
        <v>0</v>
      </c>
      <c r="AU94" s="40">
        <f t="shared" si="46"/>
        <v>0</v>
      </c>
      <c r="AV94" s="716"/>
      <c r="AW94" s="631" t="s">
        <v>96</v>
      </c>
      <c r="AX94" s="43">
        <f t="shared" si="47"/>
        <v>43934</v>
      </c>
      <c r="AY94" s="718"/>
      <c r="AZ94" s="718"/>
      <c r="BA94" s="718"/>
      <c r="BB94" s="718"/>
      <c r="BC94" s="718"/>
      <c r="BD94" s="718"/>
      <c r="BE94" s="631" t="s">
        <v>96</v>
      </c>
    </row>
    <row r="95" spans="1:57" x14ac:dyDescent="0.2">
      <c r="A95" s="961"/>
      <c r="B95" s="962"/>
      <c r="C95" s="962"/>
      <c r="D95" s="962"/>
      <c r="E95" s="962"/>
      <c r="F95" s="962"/>
      <c r="G95" s="962"/>
      <c r="H95" s="962"/>
      <c r="I95" s="962"/>
      <c r="J95" s="962"/>
      <c r="K95" s="962"/>
      <c r="L95" s="962"/>
      <c r="M95" s="962"/>
      <c r="N95" s="962"/>
      <c r="O95" s="962"/>
      <c r="P95" s="962"/>
      <c r="Q95" s="962"/>
      <c r="R95" s="962"/>
      <c r="S95" s="962"/>
      <c r="T95" s="962"/>
      <c r="U95" s="962"/>
      <c r="V95" s="962"/>
      <c r="W95" s="963"/>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43935</v>
      </c>
      <c r="AM95" s="31"/>
      <c r="AN95" s="31"/>
      <c r="AO95" s="31"/>
      <c r="AP95" s="39"/>
      <c r="AQ95" s="39"/>
      <c r="AR95" s="39"/>
      <c r="AS95" s="39"/>
      <c r="AT95" s="32">
        <f t="shared" si="45"/>
        <v>0</v>
      </c>
      <c r="AU95" s="40">
        <f t="shared" si="46"/>
        <v>0</v>
      </c>
      <c r="AV95" s="716"/>
      <c r="AW95" s="631" t="s">
        <v>96</v>
      </c>
      <c r="AX95" s="43">
        <f t="shared" si="47"/>
        <v>43935</v>
      </c>
      <c r="AY95" s="718"/>
      <c r="AZ95" s="718"/>
      <c r="BA95" s="718"/>
      <c r="BB95" s="718"/>
      <c r="BC95" s="718"/>
      <c r="BD95" s="718"/>
      <c r="BE95" s="631" t="s">
        <v>96</v>
      </c>
    </row>
    <row r="96" spans="1:57" x14ac:dyDescent="0.2">
      <c r="A96" s="961"/>
      <c r="B96" s="962"/>
      <c r="C96" s="962"/>
      <c r="D96" s="962"/>
      <c r="E96" s="962"/>
      <c r="F96" s="962"/>
      <c r="G96" s="962"/>
      <c r="H96" s="962"/>
      <c r="I96" s="962"/>
      <c r="J96" s="962"/>
      <c r="K96" s="962"/>
      <c r="L96" s="962"/>
      <c r="M96" s="962"/>
      <c r="N96" s="962"/>
      <c r="O96" s="962"/>
      <c r="P96" s="962"/>
      <c r="Q96" s="962"/>
      <c r="R96" s="962"/>
      <c r="S96" s="962"/>
      <c r="T96" s="962"/>
      <c r="U96" s="962"/>
      <c r="V96" s="962"/>
      <c r="W96" s="963"/>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43936</v>
      </c>
      <c r="AM96" s="31"/>
      <c r="AN96" s="31"/>
      <c r="AO96" s="31"/>
      <c r="AP96" s="39"/>
      <c r="AQ96" s="39"/>
      <c r="AR96" s="39"/>
      <c r="AS96" s="39"/>
      <c r="AT96" s="32">
        <f t="shared" si="45"/>
        <v>0</v>
      </c>
      <c r="AU96" s="40">
        <f t="shared" si="46"/>
        <v>0</v>
      </c>
      <c r="AV96" s="716"/>
      <c r="AW96" s="631" t="s">
        <v>96</v>
      </c>
      <c r="AX96" s="43">
        <f t="shared" si="47"/>
        <v>43936</v>
      </c>
      <c r="AY96" s="718"/>
      <c r="AZ96" s="718"/>
      <c r="BA96" s="718"/>
      <c r="BB96" s="718"/>
      <c r="BC96" s="718"/>
      <c r="BD96" s="718"/>
      <c r="BE96" s="631" t="s">
        <v>96</v>
      </c>
    </row>
    <row r="97" spans="1:57" x14ac:dyDescent="0.2">
      <c r="A97" s="961"/>
      <c r="B97" s="962"/>
      <c r="C97" s="962"/>
      <c r="D97" s="962"/>
      <c r="E97" s="962"/>
      <c r="F97" s="962"/>
      <c r="G97" s="962"/>
      <c r="H97" s="962"/>
      <c r="I97" s="962"/>
      <c r="J97" s="962"/>
      <c r="K97" s="962"/>
      <c r="L97" s="962"/>
      <c r="M97" s="962"/>
      <c r="N97" s="962"/>
      <c r="O97" s="962"/>
      <c r="P97" s="962"/>
      <c r="Q97" s="962"/>
      <c r="R97" s="962"/>
      <c r="S97" s="962"/>
      <c r="T97" s="962"/>
      <c r="U97" s="962"/>
      <c r="V97" s="962"/>
      <c r="W97" s="963"/>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43937</v>
      </c>
      <c r="AM97" s="31"/>
      <c r="AN97" s="31"/>
      <c r="AO97" s="31"/>
      <c r="AP97" s="39"/>
      <c r="AQ97" s="39"/>
      <c r="AR97" s="39"/>
      <c r="AS97" s="39"/>
      <c r="AT97" s="32">
        <f t="shared" si="45"/>
        <v>0</v>
      </c>
      <c r="AU97" s="40">
        <f t="shared" si="46"/>
        <v>0</v>
      </c>
      <c r="AV97" s="716"/>
      <c r="AW97" s="631" t="s">
        <v>96</v>
      </c>
      <c r="AX97" s="43">
        <f t="shared" si="47"/>
        <v>43937</v>
      </c>
      <c r="AY97" s="718"/>
      <c r="AZ97" s="718"/>
      <c r="BA97" s="718"/>
      <c r="BB97" s="718"/>
      <c r="BC97" s="718"/>
      <c r="BD97" s="718"/>
      <c r="BE97" s="631" t="s">
        <v>96</v>
      </c>
    </row>
    <row r="98" spans="1:57" x14ac:dyDescent="0.2">
      <c r="A98" s="961"/>
      <c r="B98" s="962"/>
      <c r="C98" s="962"/>
      <c r="D98" s="962"/>
      <c r="E98" s="962"/>
      <c r="F98" s="962"/>
      <c r="G98" s="962"/>
      <c r="H98" s="962"/>
      <c r="I98" s="962"/>
      <c r="J98" s="962"/>
      <c r="K98" s="962"/>
      <c r="L98" s="962"/>
      <c r="M98" s="962"/>
      <c r="N98" s="962"/>
      <c r="O98" s="962"/>
      <c r="P98" s="962"/>
      <c r="Q98" s="962"/>
      <c r="R98" s="962"/>
      <c r="S98" s="962"/>
      <c r="T98" s="962"/>
      <c r="U98" s="962"/>
      <c r="V98" s="962"/>
      <c r="W98" s="963"/>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43938</v>
      </c>
      <c r="AM98" s="31"/>
      <c r="AN98" s="31"/>
      <c r="AO98" s="31"/>
      <c r="AP98" s="39"/>
      <c r="AQ98" s="39"/>
      <c r="AR98" s="39"/>
      <c r="AS98" s="39"/>
      <c r="AT98" s="32">
        <f t="shared" si="45"/>
        <v>0</v>
      </c>
      <c r="AU98" s="40">
        <f t="shared" si="46"/>
        <v>0</v>
      </c>
      <c r="AV98" s="716"/>
      <c r="AW98" s="631" t="s">
        <v>96</v>
      </c>
      <c r="AX98" s="43">
        <f t="shared" si="47"/>
        <v>43938</v>
      </c>
      <c r="AY98" s="718"/>
      <c r="AZ98" s="718"/>
      <c r="BA98" s="718"/>
      <c r="BB98" s="718"/>
      <c r="BC98" s="718"/>
      <c r="BD98" s="718"/>
      <c r="BE98" s="631" t="s">
        <v>96</v>
      </c>
    </row>
    <row r="99" spans="1:57" x14ac:dyDescent="0.2">
      <c r="A99" s="961"/>
      <c r="B99" s="962"/>
      <c r="C99" s="962"/>
      <c r="D99" s="962"/>
      <c r="E99" s="962"/>
      <c r="F99" s="962"/>
      <c r="G99" s="962"/>
      <c r="H99" s="962"/>
      <c r="I99" s="962"/>
      <c r="J99" s="962"/>
      <c r="K99" s="962"/>
      <c r="L99" s="962"/>
      <c r="M99" s="962"/>
      <c r="N99" s="962"/>
      <c r="O99" s="962"/>
      <c r="P99" s="962"/>
      <c r="Q99" s="962"/>
      <c r="R99" s="962"/>
      <c r="S99" s="962"/>
      <c r="T99" s="962"/>
      <c r="U99" s="962"/>
      <c r="V99" s="962"/>
      <c r="W99" s="963"/>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43939</v>
      </c>
      <c r="AM99" s="31"/>
      <c r="AN99" s="31"/>
      <c r="AO99" s="31"/>
      <c r="AP99" s="39"/>
      <c r="AQ99" s="39"/>
      <c r="AR99" s="39"/>
      <c r="AS99" s="39"/>
      <c r="AT99" s="32">
        <f t="shared" si="45"/>
        <v>0</v>
      </c>
      <c r="AU99" s="40">
        <f t="shared" si="46"/>
        <v>0</v>
      </c>
      <c r="AV99" s="716"/>
      <c r="AW99" s="631" t="s">
        <v>96</v>
      </c>
      <c r="AX99" s="43">
        <f t="shared" si="47"/>
        <v>43939</v>
      </c>
      <c r="AY99" s="718"/>
      <c r="AZ99" s="718"/>
      <c r="BA99" s="718"/>
      <c r="BB99" s="718"/>
      <c r="BC99" s="718"/>
      <c r="BD99" s="718"/>
      <c r="BE99" s="631" t="s">
        <v>96</v>
      </c>
    </row>
    <row r="100" spans="1:57" x14ac:dyDescent="0.2">
      <c r="A100" s="961"/>
      <c r="B100" s="962"/>
      <c r="C100" s="962"/>
      <c r="D100" s="962"/>
      <c r="E100" s="962"/>
      <c r="F100" s="962"/>
      <c r="G100" s="962"/>
      <c r="H100" s="962"/>
      <c r="I100" s="962"/>
      <c r="J100" s="962"/>
      <c r="K100" s="962"/>
      <c r="L100" s="962"/>
      <c r="M100" s="962"/>
      <c r="N100" s="962"/>
      <c r="O100" s="962"/>
      <c r="P100" s="962"/>
      <c r="Q100" s="962"/>
      <c r="R100" s="962"/>
      <c r="S100" s="962"/>
      <c r="T100" s="962"/>
      <c r="U100" s="962"/>
      <c r="V100" s="962"/>
      <c r="W100" s="963"/>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43940</v>
      </c>
      <c r="AM100" s="31"/>
      <c r="AN100" s="31"/>
      <c r="AO100" s="31"/>
      <c r="AP100" s="39"/>
      <c r="AQ100" s="39"/>
      <c r="AR100" s="39"/>
      <c r="AS100" s="39"/>
      <c r="AT100" s="32">
        <f t="shared" si="45"/>
        <v>0</v>
      </c>
      <c r="AU100" s="40">
        <f t="shared" si="46"/>
        <v>0</v>
      </c>
      <c r="AV100" s="716"/>
      <c r="AW100" s="631" t="s">
        <v>96</v>
      </c>
      <c r="AX100" s="43">
        <f t="shared" si="47"/>
        <v>43940</v>
      </c>
      <c r="AY100" s="718"/>
      <c r="AZ100" s="718"/>
      <c r="BA100" s="718"/>
      <c r="BB100" s="718"/>
      <c r="BC100" s="718"/>
      <c r="BD100" s="718"/>
      <c r="BE100" s="631" t="s">
        <v>96</v>
      </c>
    </row>
    <row r="101" spans="1:57" x14ac:dyDescent="0.2">
      <c r="A101" s="961"/>
      <c r="B101" s="962"/>
      <c r="C101" s="962"/>
      <c r="D101" s="962"/>
      <c r="E101" s="962"/>
      <c r="F101" s="962"/>
      <c r="G101" s="962"/>
      <c r="H101" s="962"/>
      <c r="I101" s="962"/>
      <c r="J101" s="962"/>
      <c r="K101" s="962"/>
      <c r="L101" s="962"/>
      <c r="M101" s="962"/>
      <c r="N101" s="962"/>
      <c r="O101" s="962"/>
      <c r="P101" s="962"/>
      <c r="Q101" s="962"/>
      <c r="R101" s="962"/>
      <c r="S101" s="962"/>
      <c r="T101" s="962"/>
      <c r="U101" s="962"/>
      <c r="V101" s="962"/>
      <c r="W101" s="963"/>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43941</v>
      </c>
      <c r="AM101" s="31"/>
      <c r="AN101" s="31"/>
      <c r="AO101" s="31"/>
      <c r="AP101" s="39"/>
      <c r="AQ101" s="39"/>
      <c r="AR101" s="39"/>
      <c r="AS101" s="39"/>
      <c r="AT101" s="32">
        <f t="shared" si="45"/>
        <v>0</v>
      </c>
      <c r="AU101" s="40">
        <f t="shared" si="46"/>
        <v>0</v>
      </c>
      <c r="AV101" s="716"/>
      <c r="AW101" s="631" t="s">
        <v>96</v>
      </c>
      <c r="AX101" s="43">
        <f t="shared" si="47"/>
        <v>43941</v>
      </c>
      <c r="AY101" s="718"/>
      <c r="AZ101" s="718"/>
      <c r="BA101" s="718"/>
      <c r="BB101" s="718"/>
      <c r="BC101" s="718"/>
      <c r="BD101" s="718"/>
      <c r="BE101" s="631" t="s">
        <v>96</v>
      </c>
    </row>
    <row r="102" spans="1:57" x14ac:dyDescent="0.2">
      <c r="A102" s="961"/>
      <c r="B102" s="962"/>
      <c r="C102" s="962"/>
      <c r="D102" s="962"/>
      <c r="E102" s="962"/>
      <c r="F102" s="962"/>
      <c r="G102" s="962"/>
      <c r="H102" s="962"/>
      <c r="I102" s="962"/>
      <c r="J102" s="962"/>
      <c r="K102" s="962"/>
      <c r="L102" s="962"/>
      <c r="M102" s="962"/>
      <c r="N102" s="962"/>
      <c r="O102" s="962"/>
      <c r="P102" s="962"/>
      <c r="Q102" s="962"/>
      <c r="R102" s="962"/>
      <c r="S102" s="962"/>
      <c r="T102" s="962"/>
      <c r="U102" s="962"/>
      <c r="V102" s="962"/>
      <c r="W102" s="963"/>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43942</v>
      </c>
      <c r="AM102" s="31"/>
      <c r="AN102" s="31"/>
      <c r="AO102" s="31"/>
      <c r="AP102" s="39"/>
      <c r="AQ102" s="39"/>
      <c r="AR102" s="39"/>
      <c r="AS102" s="39"/>
      <c r="AT102" s="32">
        <f t="shared" si="45"/>
        <v>0</v>
      </c>
      <c r="AU102" s="40">
        <f t="shared" si="46"/>
        <v>0</v>
      </c>
      <c r="AV102" s="716"/>
      <c r="AW102" s="631" t="s">
        <v>96</v>
      </c>
      <c r="AX102" s="43">
        <f t="shared" si="47"/>
        <v>43942</v>
      </c>
      <c r="AY102" s="718"/>
      <c r="AZ102" s="718"/>
      <c r="BA102" s="718"/>
      <c r="BB102" s="718"/>
      <c r="BC102" s="718"/>
      <c r="BD102" s="718"/>
      <c r="BE102" s="631" t="s">
        <v>96</v>
      </c>
    </row>
    <row r="103" spans="1:57" x14ac:dyDescent="0.2">
      <c r="A103" s="961"/>
      <c r="B103" s="962"/>
      <c r="C103" s="962"/>
      <c r="D103" s="962"/>
      <c r="E103" s="962"/>
      <c r="F103" s="962"/>
      <c r="G103" s="962"/>
      <c r="H103" s="962"/>
      <c r="I103" s="962"/>
      <c r="J103" s="962"/>
      <c r="K103" s="962"/>
      <c r="L103" s="962"/>
      <c r="M103" s="962"/>
      <c r="N103" s="962"/>
      <c r="O103" s="962"/>
      <c r="P103" s="962"/>
      <c r="Q103" s="962"/>
      <c r="R103" s="962"/>
      <c r="S103" s="962"/>
      <c r="T103" s="962"/>
      <c r="U103" s="962"/>
      <c r="V103" s="962"/>
      <c r="W103" s="963"/>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43943</v>
      </c>
      <c r="AM103" s="31"/>
      <c r="AN103" s="31"/>
      <c r="AO103" s="31"/>
      <c r="AP103" s="39"/>
      <c r="AQ103" s="39"/>
      <c r="AR103" s="39"/>
      <c r="AS103" s="39"/>
      <c r="AT103" s="32">
        <f t="shared" si="45"/>
        <v>0</v>
      </c>
      <c r="AU103" s="40">
        <f t="shared" si="46"/>
        <v>0</v>
      </c>
      <c r="AV103" s="716"/>
      <c r="AW103" s="631" t="s">
        <v>96</v>
      </c>
      <c r="AX103" s="43">
        <f t="shared" si="47"/>
        <v>43943</v>
      </c>
      <c r="AY103" s="718"/>
      <c r="AZ103" s="718"/>
      <c r="BA103" s="718"/>
      <c r="BB103" s="718"/>
      <c r="BC103" s="718"/>
      <c r="BD103" s="718"/>
      <c r="BE103" s="631" t="s">
        <v>96</v>
      </c>
    </row>
    <row r="104" spans="1:57" x14ac:dyDescent="0.2">
      <c r="A104" s="961"/>
      <c r="B104" s="962"/>
      <c r="C104" s="962"/>
      <c r="D104" s="962"/>
      <c r="E104" s="962"/>
      <c r="F104" s="962"/>
      <c r="G104" s="962"/>
      <c r="H104" s="962"/>
      <c r="I104" s="962"/>
      <c r="J104" s="962"/>
      <c r="K104" s="962"/>
      <c r="L104" s="962"/>
      <c r="M104" s="962"/>
      <c r="N104" s="962"/>
      <c r="O104" s="962"/>
      <c r="P104" s="962"/>
      <c r="Q104" s="962"/>
      <c r="R104" s="962"/>
      <c r="S104" s="962"/>
      <c r="T104" s="962"/>
      <c r="U104" s="962"/>
      <c r="V104" s="962"/>
      <c r="W104" s="963"/>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43944</v>
      </c>
      <c r="AM104" s="31"/>
      <c r="AN104" s="31"/>
      <c r="AO104" s="31"/>
      <c r="AP104" s="39"/>
      <c r="AQ104" s="39"/>
      <c r="AR104" s="39"/>
      <c r="AS104" s="39"/>
      <c r="AT104" s="32">
        <f t="shared" si="45"/>
        <v>0</v>
      </c>
      <c r="AU104" s="40">
        <f t="shared" si="46"/>
        <v>0</v>
      </c>
      <c r="AV104" s="716"/>
      <c r="AW104" s="631" t="s">
        <v>96</v>
      </c>
      <c r="AX104" s="43">
        <f t="shared" si="47"/>
        <v>43944</v>
      </c>
      <c r="AY104" s="718"/>
      <c r="AZ104" s="718"/>
      <c r="BA104" s="718"/>
      <c r="BB104" s="718"/>
      <c r="BC104" s="718"/>
      <c r="BD104" s="718"/>
      <c r="BE104" s="631" t="s">
        <v>96</v>
      </c>
    </row>
    <row r="105" spans="1:57" x14ac:dyDescent="0.2">
      <c r="A105" s="961"/>
      <c r="B105" s="962"/>
      <c r="C105" s="962"/>
      <c r="D105" s="962"/>
      <c r="E105" s="962"/>
      <c r="F105" s="962"/>
      <c r="G105" s="962"/>
      <c r="H105" s="962"/>
      <c r="I105" s="962"/>
      <c r="J105" s="962"/>
      <c r="K105" s="962"/>
      <c r="L105" s="962"/>
      <c r="M105" s="962"/>
      <c r="N105" s="962"/>
      <c r="O105" s="962"/>
      <c r="P105" s="962"/>
      <c r="Q105" s="962"/>
      <c r="R105" s="962"/>
      <c r="S105" s="962"/>
      <c r="T105" s="962"/>
      <c r="U105" s="962"/>
      <c r="V105" s="962"/>
      <c r="W105" s="963"/>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43945</v>
      </c>
      <c r="AM105" s="31"/>
      <c r="AN105" s="31"/>
      <c r="AO105" s="31"/>
      <c r="AP105" s="39"/>
      <c r="AQ105" s="39"/>
      <c r="AR105" s="39"/>
      <c r="AS105" s="39"/>
      <c r="AT105" s="32">
        <f t="shared" si="45"/>
        <v>0</v>
      </c>
      <c r="AU105" s="40">
        <f t="shared" si="46"/>
        <v>0</v>
      </c>
      <c r="AV105" s="716"/>
      <c r="AW105" s="631" t="s">
        <v>96</v>
      </c>
      <c r="AX105" s="43">
        <f t="shared" si="47"/>
        <v>43945</v>
      </c>
      <c r="AY105" s="718"/>
      <c r="AZ105" s="718"/>
      <c r="BA105" s="718"/>
      <c r="BB105" s="718"/>
      <c r="BC105" s="718"/>
      <c r="BD105" s="718"/>
      <c r="BE105" s="631" t="s">
        <v>96</v>
      </c>
    </row>
    <row r="106" spans="1:57" x14ac:dyDescent="0.2">
      <c r="A106" s="961"/>
      <c r="B106" s="962"/>
      <c r="C106" s="962"/>
      <c r="D106" s="962"/>
      <c r="E106" s="962"/>
      <c r="F106" s="962"/>
      <c r="G106" s="962"/>
      <c r="H106" s="962"/>
      <c r="I106" s="962"/>
      <c r="J106" s="962"/>
      <c r="K106" s="962"/>
      <c r="L106" s="962"/>
      <c r="M106" s="962"/>
      <c r="N106" s="962"/>
      <c r="O106" s="962"/>
      <c r="P106" s="962"/>
      <c r="Q106" s="962"/>
      <c r="R106" s="962"/>
      <c r="S106" s="962"/>
      <c r="T106" s="962"/>
      <c r="U106" s="962"/>
      <c r="V106" s="962"/>
      <c r="W106" s="963"/>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43946</v>
      </c>
      <c r="AM106" s="31"/>
      <c r="AN106" s="31"/>
      <c r="AO106" s="31"/>
      <c r="AP106" s="39"/>
      <c r="AQ106" s="39"/>
      <c r="AR106" s="39"/>
      <c r="AS106" s="39"/>
      <c r="AT106" s="32">
        <f t="shared" si="45"/>
        <v>0</v>
      </c>
      <c r="AU106" s="40">
        <f t="shared" si="46"/>
        <v>0</v>
      </c>
      <c r="AV106" s="716"/>
      <c r="AW106" s="631" t="s">
        <v>96</v>
      </c>
      <c r="AX106" s="43">
        <f t="shared" si="47"/>
        <v>43946</v>
      </c>
      <c r="AY106" s="718"/>
      <c r="AZ106" s="718"/>
      <c r="BA106" s="718"/>
      <c r="BB106" s="718"/>
      <c r="BC106" s="718"/>
      <c r="BD106" s="718"/>
      <c r="BE106" s="631" t="s">
        <v>96</v>
      </c>
    </row>
    <row r="107" spans="1:57" x14ac:dyDescent="0.2">
      <c r="A107" s="961"/>
      <c r="B107" s="962"/>
      <c r="C107" s="962"/>
      <c r="D107" s="962"/>
      <c r="E107" s="962"/>
      <c r="F107" s="962"/>
      <c r="G107" s="962"/>
      <c r="H107" s="962"/>
      <c r="I107" s="962"/>
      <c r="J107" s="962"/>
      <c r="K107" s="962"/>
      <c r="L107" s="962"/>
      <c r="M107" s="962"/>
      <c r="N107" s="962"/>
      <c r="O107" s="962"/>
      <c r="P107" s="962"/>
      <c r="Q107" s="962"/>
      <c r="R107" s="962"/>
      <c r="S107" s="962"/>
      <c r="T107" s="962"/>
      <c r="U107" s="962"/>
      <c r="V107" s="962"/>
      <c r="W107" s="963"/>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43947</v>
      </c>
      <c r="AM107" s="31"/>
      <c r="AN107" s="31"/>
      <c r="AO107" s="31"/>
      <c r="AP107" s="39"/>
      <c r="AQ107" s="39"/>
      <c r="AR107" s="39"/>
      <c r="AS107" s="39"/>
      <c r="AT107" s="32">
        <f t="shared" si="45"/>
        <v>0</v>
      </c>
      <c r="AU107" s="40">
        <f t="shared" si="46"/>
        <v>0</v>
      </c>
      <c r="AV107" s="716"/>
      <c r="AW107" s="631" t="s">
        <v>96</v>
      </c>
      <c r="AX107" s="43">
        <f t="shared" si="47"/>
        <v>43947</v>
      </c>
      <c r="AY107" s="718"/>
      <c r="AZ107" s="718"/>
      <c r="BA107" s="718"/>
      <c r="BB107" s="718"/>
      <c r="BC107" s="718"/>
      <c r="BD107" s="718"/>
      <c r="BE107" s="631" t="s">
        <v>96</v>
      </c>
    </row>
    <row r="108" spans="1:57" x14ac:dyDescent="0.2">
      <c r="A108" s="961"/>
      <c r="B108" s="962"/>
      <c r="C108" s="962"/>
      <c r="D108" s="962"/>
      <c r="E108" s="962"/>
      <c r="F108" s="962"/>
      <c r="G108" s="962"/>
      <c r="H108" s="962"/>
      <c r="I108" s="962"/>
      <c r="J108" s="962"/>
      <c r="K108" s="962"/>
      <c r="L108" s="962"/>
      <c r="M108" s="962"/>
      <c r="N108" s="962"/>
      <c r="O108" s="962"/>
      <c r="P108" s="962"/>
      <c r="Q108" s="962"/>
      <c r="R108" s="962"/>
      <c r="S108" s="962"/>
      <c r="T108" s="962"/>
      <c r="U108" s="962"/>
      <c r="V108" s="962"/>
      <c r="W108" s="963"/>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43948</v>
      </c>
      <c r="AM108" s="31"/>
      <c r="AN108" s="31"/>
      <c r="AO108" s="31"/>
      <c r="AP108" s="39"/>
      <c r="AQ108" s="39"/>
      <c r="AR108" s="39"/>
      <c r="AS108" s="39"/>
      <c r="AT108" s="32">
        <f t="shared" si="45"/>
        <v>0</v>
      </c>
      <c r="AU108" s="40">
        <f t="shared" si="46"/>
        <v>0</v>
      </c>
      <c r="AV108" s="716"/>
      <c r="AW108" s="631" t="s">
        <v>96</v>
      </c>
      <c r="AX108" s="43">
        <f t="shared" si="47"/>
        <v>43948</v>
      </c>
      <c r="AY108" s="718"/>
      <c r="AZ108" s="718"/>
      <c r="BA108" s="718"/>
      <c r="BB108" s="718"/>
      <c r="BC108" s="718"/>
      <c r="BD108" s="718"/>
      <c r="BE108" s="631" t="s">
        <v>96</v>
      </c>
    </row>
    <row r="109" spans="1:57" x14ac:dyDescent="0.2">
      <c r="A109" s="961"/>
      <c r="B109" s="962"/>
      <c r="C109" s="962"/>
      <c r="D109" s="962"/>
      <c r="E109" s="962"/>
      <c r="F109" s="962"/>
      <c r="G109" s="962"/>
      <c r="H109" s="962"/>
      <c r="I109" s="962"/>
      <c r="J109" s="962"/>
      <c r="K109" s="962"/>
      <c r="L109" s="962"/>
      <c r="M109" s="962"/>
      <c r="N109" s="962"/>
      <c r="O109" s="962"/>
      <c r="P109" s="962"/>
      <c r="Q109" s="962"/>
      <c r="R109" s="962"/>
      <c r="S109" s="962"/>
      <c r="T109" s="962"/>
      <c r="U109" s="962"/>
      <c r="V109" s="962"/>
      <c r="W109" s="963"/>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43949</v>
      </c>
      <c r="AM109" s="31"/>
      <c r="AN109" s="31"/>
      <c r="AO109" s="31"/>
      <c r="AP109" s="39"/>
      <c r="AQ109" s="39"/>
      <c r="AR109" s="39"/>
      <c r="AS109" s="39"/>
      <c r="AT109" s="32">
        <f t="shared" si="45"/>
        <v>0</v>
      </c>
      <c r="AU109" s="40">
        <f t="shared" si="46"/>
        <v>0</v>
      </c>
      <c r="AV109" s="716"/>
      <c r="AW109" s="631" t="s">
        <v>96</v>
      </c>
      <c r="AX109" s="43">
        <f t="shared" si="47"/>
        <v>43949</v>
      </c>
      <c r="AY109" s="718"/>
      <c r="AZ109" s="718"/>
      <c r="BA109" s="718"/>
      <c r="BB109" s="718"/>
      <c r="BC109" s="718"/>
      <c r="BD109" s="718"/>
      <c r="BE109" s="631" t="s">
        <v>96</v>
      </c>
    </row>
    <row r="110" spans="1:57" ht="12.75" customHeight="1" x14ac:dyDescent="0.2">
      <c r="A110" s="964"/>
      <c r="B110" s="965"/>
      <c r="C110" s="965"/>
      <c r="D110" s="965"/>
      <c r="E110" s="965"/>
      <c r="F110" s="965"/>
      <c r="G110" s="965"/>
      <c r="H110" s="965"/>
      <c r="I110" s="965"/>
      <c r="J110" s="965"/>
      <c r="K110" s="965"/>
      <c r="L110" s="965"/>
      <c r="M110" s="965"/>
      <c r="N110" s="948"/>
      <c r="O110" s="949"/>
      <c r="P110" s="952" t="s">
        <v>370</v>
      </c>
      <c r="Q110" s="954"/>
      <c r="R110" s="954"/>
      <c r="S110" s="954" t="s">
        <v>444</v>
      </c>
      <c r="T110" s="954"/>
      <c r="U110" s="951"/>
      <c r="V110" s="734" t="s">
        <v>439</v>
      </c>
      <c r="W110" s="737" t="s">
        <v>445</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43950</v>
      </c>
      <c r="AM110" s="31"/>
      <c r="AN110" s="31"/>
      <c r="AO110" s="31"/>
      <c r="AP110" s="39"/>
      <c r="AQ110" s="39"/>
      <c r="AR110" s="39"/>
      <c r="AS110" s="39"/>
      <c r="AT110" s="32">
        <f t="shared" si="45"/>
        <v>0</v>
      </c>
      <c r="AU110" s="40">
        <f t="shared" si="46"/>
        <v>0</v>
      </c>
      <c r="AV110" s="716"/>
      <c r="AW110" s="631" t="s">
        <v>96</v>
      </c>
      <c r="AX110" s="43">
        <f t="shared" si="47"/>
        <v>43950</v>
      </c>
      <c r="AY110" s="718"/>
      <c r="AZ110" s="718"/>
      <c r="BA110" s="718"/>
      <c r="BB110" s="718"/>
      <c r="BC110" s="718"/>
      <c r="BD110" s="718"/>
      <c r="BE110" s="631" t="s">
        <v>96</v>
      </c>
    </row>
    <row r="111" spans="1:57" ht="12.75" customHeight="1" x14ac:dyDescent="0.2">
      <c r="A111" s="964"/>
      <c r="B111" s="965"/>
      <c r="C111" s="965"/>
      <c r="D111" s="965"/>
      <c r="E111" s="965"/>
      <c r="F111" s="965"/>
      <c r="G111" s="965"/>
      <c r="H111" s="965"/>
      <c r="I111" s="965"/>
      <c r="J111" s="965"/>
      <c r="K111" s="965"/>
      <c r="L111" s="965"/>
      <c r="M111" s="965"/>
      <c r="N111" s="950" t="s">
        <v>155</v>
      </c>
      <c r="O111" s="950"/>
      <c r="P111" s="955" t="str">
        <f>CONCATENATE(TEXT($AM$38,"0")," = ",TEXT($AM$38*$AM$4,".00"))</f>
        <v>0 = .00</v>
      </c>
      <c r="Q111" s="954"/>
      <c r="R111" s="954"/>
      <c r="S111" s="955" t="str">
        <f>CONCATENATE(TEXT($AM$76,"0")," = ",TEXT($AM$76*$AM$4,".00"))</f>
        <v>0 = .00</v>
      </c>
      <c r="T111" s="954"/>
      <c r="U111" s="951"/>
      <c r="V111" s="735" t="str">
        <f>CONCATENATE(TEXT($AM$114,"0")," = ",TEXT($AM$114*$AM$4,".00"))</f>
        <v>0 = .00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43951</v>
      </c>
      <c r="AM111" s="31"/>
      <c r="AN111" s="31"/>
      <c r="AO111" s="31"/>
      <c r="AP111" s="39"/>
      <c r="AQ111" s="39"/>
      <c r="AR111" s="39"/>
      <c r="AS111" s="39"/>
      <c r="AT111" s="32">
        <f t="shared" si="45"/>
        <v>0</v>
      </c>
      <c r="AU111" s="40">
        <f t="shared" si="46"/>
        <v>0</v>
      </c>
      <c r="AV111" s="716"/>
      <c r="AW111" s="631" t="s">
        <v>96</v>
      </c>
      <c r="AX111" s="43">
        <f t="shared" si="47"/>
        <v>43951</v>
      </c>
      <c r="AY111" s="718"/>
      <c r="AZ111" s="718"/>
      <c r="BA111" s="718"/>
      <c r="BB111" s="718"/>
      <c r="BC111" s="718"/>
      <c r="BD111" s="718"/>
      <c r="BE111" s="631" t="s">
        <v>96</v>
      </c>
    </row>
    <row r="112" spans="1:57" ht="12.75" customHeight="1" x14ac:dyDescent="0.2">
      <c r="A112" s="964"/>
      <c r="B112" s="965"/>
      <c r="C112" s="965"/>
      <c r="D112" s="965"/>
      <c r="E112" s="965"/>
      <c r="F112" s="965"/>
      <c r="G112" s="965"/>
      <c r="H112" s="965"/>
      <c r="I112" s="965"/>
      <c r="J112" s="965"/>
      <c r="K112" s="965"/>
      <c r="L112" s="965"/>
      <c r="M112" s="965"/>
      <c r="N112" s="951" t="s">
        <v>157</v>
      </c>
      <c r="O112" s="952"/>
      <c r="P112" s="954" t="str">
        <f>CONCATENATE(TEXT($AN$38,"0")," = ",TEXT($AN$38*$AN$4,".00"))</f>
        <v>0 = .00</v>
      </c>
      <c r="Q112" s="954"/>
      <c r="R112" s="954"/>
      <c r="S112" s="955" t="str">
        <f>CONCATENATE(TEXT($AN$76,"0")," = ",TEXT($AN$76*$AN$4,".00"))</f>
        <v>0 = .00</v>
      </c>
      <c r="T112" s="954"/>
      <c r="U112" s="951"/>
      <c r="V112" s="735" t="str">
        <f>CONCATENATE(TEXT($AN$114,"0")," = ",TEXT($AN$114*$AN$4,".00"))</f>
        <v>0 = .00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43952</v>
      </c>
      <c r="AM112" s="31"/>
      <c r="AN112" s="31"/>
      <c r="AO112" s="31"/>
      <c r="AP112" s="39"/>
      <c r="AQ112" s="39"/>
      <c r="AR112" s="39"/>
      <c r="AS112" s="39"/>
      <c r="AT112" s="32">
        <f t="shared" si="45"/>
        <v>0</v>
      </c>
      <c r="AU112" s="40">
        <f t="shared" si="46"/>
        <v>0</v>
      </c>
      <c r="AV112" s="716"/>
      <c r="AW112" s="631" t="s">
        <v>96</v>
      </c>
      <c r="AX112" s="43">
        <f t="shared" si="47"/>
        <v>43952</v>
      </c>
      <c r="AY112" s="718"/>
      <c r="AZ112" s="718"/>
      <c r="BA112" s="718"/>
      <c r="BB112" s="718"/>
      <c r="BC112" s="718"/>
      <c r="BD112" s="718"/>
      <c r="BE112" s="631" t="s">
        <v>96</v>
      </c>
    </row>
    <row r="113" spans="1:57" ht="12.75" customHeight="1" thickBot="1" x14ac:dyDescent="0.25">
      <c r="A113" s="966"/>
      <c r="B113" s="967"/>
      <c r="C113" s="967"/>
      <c r="D113" s="967"/>
      <c r="E113" s="967"/>
      <c r="F113" s="967"/>
      <c r="G113" s="967"/>
      <c r="H113" s="967"/>
      <c r="I113" s="967"/>
      <c r="J113" s="967"/>
      <c r="K113" s="967"/>
      <c r="L113" s="967"/>
      <c r="M113" s="967"/>
      <c r="N113" s="953" t="s">
        <v>230</v>
      </c>
      <c r="O113" s="953"/>
      <c r="P113" s="953" t="str">
        <f>CONCATENATE(TEXT($AO$38,"0")," = ",TEXT($AO$38*$AO$4,".00"))</f>
        <v>0 = .00</v>
      </c>
      <c r="Q113" s="953"/>
      <c r="R113" s="953"/>
      <c r="S113" s="956" t="str">
        <f>CONCATENATE(TEXT($AO$76,"0")," = ",TEXT($AO$76*$AO$4,".00"))</f>
        <v>0 = .00</v>
      </c>
      <c r="T113" s="953"/>
      <c r="U113" s="957"/>
      <c r="V113" s="736" t="str">
        <f>CONCATENATE(TEXT($AO$114,"0")," = ",TEXT($AO$114*$AO$4,".00"))</f>
        <v>0 = .00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0</v>
      </c>
      <c r="AN114" s="32">
        <f t="shared" si="62"/>
        <v>0</v>
      </c>
      <c r="AO114" s="32">
        <f t="shared" si="62"/>
        <v>0</v>
      </c>
      <c r="AP114" s="32">
        <f t="shared" si="62"/>
        <v>0</v>
      </c>
      <c r="AQ114" s="32">
        <f t="shared" si="62"/>
        <v>0</v>
      </c>
      <c r="AR114" s="32">
        <f t="shared" si="62"/>
        <v>0</v>
      </c>
      <c r="AS114" s="32">
        <f>SUM(AS82:AS112)</f>
        <v>0</v>
      </c>
      <c r="AT114" s="32">
        <f>SUM(AT82:AT112)</f>
        <v>0</v>
      </c>
      <c r="AU114" s="40">
        <f>SUM(AU82:AU112)</f>
        <v>0</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974" t="s">
        <v>135</v>
      </c>
      <c r="B115" s="881"/>
      <c r="C115" s="881"/>
      <c r="D115" s="881"/>
      <c r="E115" s="881"/>
      <c r="F115" s="881"/>
      <c r="G115" s="881"/>
      <c r="H115" s="881"/>
      <c r="I115" s="881"/>
      <c r="J115" s="881"/>
      <c r="K115" s="881"/>
      <c r="L115" s="881"/>
      <c r="M115" s="881"/>
      <c r="N115" s="881"/>
      <c r="O115" s="881"/>
      <c r="P115" s="881"/>
      <c r="Q115" s="881"/>
      <c r="R115" s="881"/>
      <c r="S115" s="881"/>
      <c r="T115" s="881"/>
      <c r="U115" s="881"/>
      <c r="V115" s="881"/>
      <c r="W115" s="975"/>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974"/>
      <c r="B116" s="881"/>
      <c r="C116" s="881"/>
      <c r="D116" s="881"/>
      <c r="E116" s="881"/>
      <c r="F116" s="881"/>
      <c r="G116" s="881"/>
      <c r="H116" s="881"/>
      <c r="I116" s="881"/>
      <c r="J116" s="881"/>
      <c r="K116" s="881"/>
      <c r="L116" s="881"/>
      <c r="M116" s="881"/>
      <c r="N116" s="881"/>
      <c r="O116" s="881"/>
      <c r="P116" s="881"/>
      <c r="Q116" s="881"/>
      <c r="R116" s="881"/>
      <c r="S116" s="881"/>
      <c r="T116" s="881"/>
      <c r="U116" s="881"/>
      <c r="V116" s="881"/>
      <c r="W116" s="975"/>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447</v>
      </c>
      <c r="AU116" s="40"/>
      <c r="AV116" s="725"/>
      <c r="AW116" s="619"/>
    </row>
    <row r="117" spans="1:57" ht="13.5" thickBot="1" x14ac:dyDescent="0.25">
      <c r="A117" s="976" t="s">
        <v>308</v>
      </c>
      <c r="B117" s="977"/>
      <c r="C117" s="977"/>
      <c r="D117" s="977"/>
      <c r="E117" s="977"/>
      <c r="F117" s="977"/>
      <c r="G117" s="977"/>
      <c r="H117" s="977"/>
      <c r="I117" s="977"/>
      <c r="J117" s="977"/>
      <c r="K117" s="977"/>
      <c r="L117" s="977"/>
      <c r="M117" s="977"/>
      <c r="N117" s="977"/>
      <c r="O117" s="977"/>
      <c r="P117" s="977"/>
      <c r="Q117" s="977"/>
      <c r="R117" s="977"/>
      <c r="S117" s="977"/>
      <c r="T117" s="977"/>
      <c r="U117" s="977"/>
      <c r="V117" s="977"/>
      <c r="W117" s="978"/>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4.0999999999999996</v>
      </c>
      <c r="AN117" s="33">
        <v>7.7</v>
      </c>
      <c r="AO117" s="33">
        <v>7.7</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43922</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43923</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43924</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43925</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43926</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43927</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43928</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43929</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43930</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43931</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43932</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43933</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43934</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43935</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43936</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43937</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43938</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43939</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43940</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43941</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43942</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43943</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43944</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43945</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43946</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43947</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43948</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43949</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43950</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43951</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43952</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43922</v>
      </c>
      <c r="AM157" s="58">
        <f t="shared" ref="AM157:AR166" si="69">(AM6+AM44+AM82+AM120)</f>
        <v>0</v>
      </c>
      <c r="AN157" s="58">
        <f t="shared" si="69"/>
        <v>0</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43923</v>
      </c>
      <c r="AM158" s="58">
        <f t="shared" si="69"/>
        <v>0</v>
      </c>
      <c r="AN158" s="58">
        <f t="shared" si="69"/>
        <v>0</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43924</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43925</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43926</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43927</v>
      </c>
      <c r="AM162" s="58">
        <f t="shared" si="69"/>
        <v>0</v>
      </c>
      <c r="AN162" s="58">
        <f t="shared" si="69"/>
        <v>0</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43928</v>
      </c>
      <c r="AM163" s="58">
        <f t="shared" si="69"/>
        <v>0</v>
      </c>
      <c r="AN163" s="58">
        <f t="shared" si="69"/>
        <v>0</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43929</v>
      </c>
      <c r="AM164" s="58">
        <f t="shared" si="69"/>
        <v>0</v>
      </c>
      <c r="AN164" s="58">
        <f t="shared" si="69"/>
        <v>0</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43930</v>
      </c>
      <c r="AM165" s="58">
        <f t="shared" si="69"/>
        <v>0</v>
      </c>
      <c r="AN165" s="58">
        <f t="shared" si="69"/>
        <v>0</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43931</v>
      </c>
      <c r="AM166" s="58">
        <f t="shared" si="69"/>
        <v>0</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43932</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43933</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43934</v>
      </c>
      <c r="AM169" s="58">
        <f t="shared" si="71"/>
        <v>0</v>
      </c>
      <c r="AN169" s="58">
        <f t="shared" si="71"/>
        <v>0</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43935</v>
      </c>
      <c r="AM170" s="58">
        <f t="shared" si="71"/>
        <v>0</v>
      </c>
      <c r="AN170" s="58">
        <f t="shared" si="71"/>
        <v>0</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43936</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43937</v>
      </c>
      <c r="AM172" s="58">
        <f t="shared" si="71"/>
        <v>0</v>
      </c>
      <c r="AN172" s="58">
        <f t="shared" si="71"/>
        <v>0</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43938</v>
      </c>
      <c r="AM173" s="58">
        <f t="shared" si="71"/>
        <v>0</v>
      </c>
      <c r="AN173" s="58">
        <f t="shared" si="71"/>
        <v>0</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43939</v>
      </c>
      <c r="AM174" s="58">
        <f t="shared" si="71"/>
        <v>0</v>
      </c>
      <c r="AN174" s="58">
        <f t="shared" si="71"/>
        <v>0</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43940</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43941</v>
      </c>
      <c r="AM176" s="58">
        <f t="shared" si="71"/>
        <v>0</v>
      </c>
      <c r="AN176" s="58">
        <f t="shared" si="71"/>
        <v>0</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43942</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43943</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43944</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43945</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43946</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43947</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43948</v>
      </c>
      <c r="AM183" s="58">
        <f t="shared" si="72"/>
        <v>0</v>
      </c>
      <c r="AN183" s="58">
        <f t="shared" si="72"/>
        <v>0</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43949</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43950</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43951</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43952</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370</v>
      </c>
      <c r="AO191" s="685" t="s">
        <v>444</v>
      </c>
      <c r="AP191" s="685" t="s">
        <v>439</v>
      </c>
      <c r="AQ191" s="685" t="s">
        <v>445</v>
      </c>
      <c r="AR191" s="763" t="s">
        <v>486</v>
      </c>
      <c r="AS191" s="685" t="s">
        <v>487</v>
      </c>
      <c r="AT191" s="685"/>
      <c r="AU191" s="759"/>
      <c r="AV191" s="760"/>
    </row>
    <row r="192" spans="18:50" x14ac:dyDescent="0.2">
      <c r="R192" s="209"/>
      <c r="S192" s="209"/>
      <c r="T192" s="209"/>
      <c r="U192" s="209"/>
      <c r="V192" s="209"/>
      <c r="W192" s="209"/>
      <c r="X192" s="209"/>
      <c r="AL192" s="947">
        <f>Z10</f>
        <v>43922</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947"/>
      <c r="AM193" s="686" t="s">
        <v>157</v>
      </c>
      <c r="AN193" s="685">
        <f>AN6</f>
        <v>0</v>
      </c>
      <c r="AO193" s="685">
        <f>AN44</f>
        <v>0</v>
      </c>
      <c r="AP193" s="685">
        <f>AN82</f>
        <v>0</v>
      </c>
      <c r="AQ193" s="685">
        <f>AN120</f>
        <v>0</v>
      </c>
      <c r="AR193" s="685">
        <f t="shared" ref="AR193:AR256" si="74">AN193+AP193</f>
        <v>0</v>
      </c>
      <c r="AS193" s="685">
        <f t="shared" ref="AS193:AS256" si="75">AO193+AQ193</f>
        <v>0</v>
      </c>
      <c r="AT193" s="685"/>
      <c r="AU193" s="759"/>
      <c r="AV193" s="760"/>
    </row>
    <row r="194" spans="18:48" x14ac:dyDescent="0.2">
      <c r="R194" s="209"/>
      <c r="S194" s="209"/>
      <c r="T194" s="209"/>
      <c r="U194" s="209"/>
      <c r="V194" s="209"/>
      <c r="W194" s="209"/>
      <c r="X194" s="209"/>
      <c r="AL194" s="9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947">
        <f>AL192+1</f>
        <v>43923</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947"/>
      <c r="AM196" s="686" t="s">
        <v>157</v>
      </c>
      <c r="AN196" s="685">
        <f>AN7</f>
        <v>0</v>
      </c>
      <c r="AO196" s="685">
        <f>AN45</f>
        <v>0</v>
      </c>
      <c r="AP196" s="685">
        <f>AN83</f>
        <v>0</v>
      </c>
      <c r="AQ196" s="685">
        <f>AN121</f>
        <v>0</v>
      </c>
      <c r="AR196" s="685">
        <f t="shared" si="74"/>
        <v>0</v>
      </c>
      <c r="AS196" s="685">
        <f t="shared" si="75"/>
        <v>0</v>
      </c>
      <c r="AT196" s="685"/>
      <c r="AU196" s="759"/>
      <c r="AV196" s="760"/>
    </row>
    <row r="197" spans="18:48" x14ac:dyDescent="0.2">
      <c r="R197" s="209"/>
      <c r="S197" s="209"/>
      <c r="T197" s="209"/>
      <c r="U197" s="209"/>
      <c r="V197" s="209"/>
      <c r="W197" s="209"/>
      <c r="X197" s="209"/>
      <c r="AL197" s="9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947">
        <f>AL195+1</f>
        <v>43924</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947"/>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9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947">
        <f>AL198+1</f>
        <v>43925</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947"/>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9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947">
        <f t="shared" ref="AL204" si="76">AL201+1</f>
        <v>43926</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947"/>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9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947">
        <f t="shared" ref="AL207" si="77">AL204+1</f>
        <v>43927</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947"/>
      <c r="AM208" s="686" t="s">
        <v>157</v>
      </c>
      <c r="AN208" s="685">
        <f>AN11</f>
        <v>0</v>
      </c>
      <c r="AO208" s="685">
        <f>AN49</f>
        <v>0</v>
      </c>
      <c r="AP208" s="685">
        <f>AN87</f>
        <v>0</v>
      </c>
      <c r="AQ208" s="685">
        <f>AN125</f>
        <v>0</v>
      </c>
      <c r="AR208" s="685">
        <f t="shared" si="74"/>
        <v>0</v>
      </c>
      <c r="AS208" s="685">
        <f t="shared" si="75"/>
        <v>0</v>
      </c>
      <c r="AT208" s="685"/>
      <c r="AU208" s="759"/>
      <c r="AV208" s="760"/>
    </row>
    <row r="209" spans="1:48" x14ac:dyDescent="0.2">
      <c r="R209" s="209"/>
      <c r="S209" s="209"/>
      <c r="T209" s="209"/>
      <c r="U209" s="209"/>
      <c r="V209" s="209"/>
      <c r="W209" s="209"/>
      <c r="X209" s="209"/>
      <c r="AL209" s="9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947">
        <f t="shared" ref="AL210" si="78">AL207+1</f>
        <v>43928</v>
      </c>
      <c r="AM210" s="686" t="s">
        <v>155</v>
      </c>
      <c r="AN210" s="685">
        <f>AM12</f>
        <v>0</v>
      </c>
      <c r="AO210" s="685">
        <f>AM50</f>
        <v>0</v>
      </c>
      <c r="AP210" s="685">
        <f>AM88</f>
        <v>0</v>
      </c>
      <c r="AQ210" s="685">
        <f>AM126</f>
        <v>0</v>
      </c>
      <c r="AR210" s="685">
        <f t="shared" si="74"/>
        <v>0</v>
      </c>
      <c r="AS210" s="685">
        <f t="shared" si="75"/>
        <v>0</v>
      </c>
      <c r="AT210" s="685"/>
      <c r="AU210" s="759"/>
      <c r="AV210" s="760"/>
    </row>
    <row r="211" spans="1:48" x14ac:dyDescent="0.2">
      <c r="R211" s="209"/>
      <c r="S211" s="209"/>
      <c r="T211" s="209"/>
      <c r="U211" s="209"/>
      <c r="V211" s="209"/>
      <c r="W211" s="209"/>
      <c r="X211" s="209"/>
      <c r="AL211" s="947"/>
      <c r="AM211" s="686" t="s">
        <v>157</v>
      </c>
      <c r="AN211" s="685">
        <f>AN12</f>
        <v>0</v>
      </c>
      <c r="AO211" s="685">
        <f>AN50</f>
        <v>0</v>
      </c>
      <c r="AP211" s="685">
        <f>AN88</f>
        <v>0</v>
      </c>
      <c r="AQ211" s="685">
        <f>AN126</f>
        <v>0</v>
      </c>
      <c r="AR211" s="685">
        <f t="shared" si="74"/>
        <v>0</v>
      </c>
      <c r="AS211" s="685">
        <f t="shared" si="75"/>
        <v>0</v>
      </c>
      <c r="AT211" s="685"/>
      <c r="AU211" s="759"/>
      <c r="AV211" s="760"/>
    </row>
    <row r="212" spans="1:48" x14ac:dyDescent="0.2">
      <c r="R212" s="209"/>
      <c r="S212" s="209"/>
      <c r="T212" s="209"/>
      <c r="U212" s="209"/>
      <c r="V212" s="209"/>
      <c r="W212" s="209"/>
      <c r="X212" s="209"/>
      <c r="AL212" s="9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947">
        <f t="shared" ref="AL213" si="79">AL210+1</f>
        <v>43929</v>
      </c>
      <c r="AM213" s="686" t="s">
        <v>155</v>
      </c>
      <c r="AN213" s="685">
        <f>AM13</f>
        <v>0</v>
      </c>
      <c r="AO213" s="685">
        <f>AM51</f>
        <v>0</v>
      </c>
      <c r="AP213" s="685">
        <f>AM89</f>
        <v>0</v>
      </c>
      <c r="AQ213" s="685">
        <f>AM127</f>
        <v>0</v>
      </c>
      <c r="AR213" s="685">
        <f t="shared" si="74"/>
        <v>0</v>
      </c>
      <c r="AS213" s="685">
        <f t="shared" si="75"/>
        <v>0</v>
      </c>
      <c r="AT213" s="685"/>
      <c r="AU213" s="759"/>
      <c r="AV213" s="760"/>
    </row>
    <row r="214" spans="1:48" x14ac:dyDescent="0.2">
      <c r="R214" s="209"/>
      <c r="S214" s="209"/>
      <c r="T214" s="209"/>
      <c r="U214" s="209"/>
      <c r="V214" s="209"/>
      <c r="W214" s="209"/>
      <c r="X214" s="209"/>
      <c r="AL214" s="947"/>
      <c r="AM214" s="686" t="s">
        <v>157</v>
      </c>
      <c r="AN214" s="685">
        <f>AN13</f>
        <v>0</v>
      </c>
      <c r="AO214" s="685">
        <f>AN51</f>
        <v>0</v>
      </c>
      <c r="AP214" s="685">
        <f>AN89</f>
        <v>0</v>
      </c>
      <c r="AQ214" s="685">
        <f>AN127</f>
        <v>0</v>
      </c>
      <c r="AR214" s="685">
        <f t="shared" si="74"/>
        <v>0</v>
      </c>
      <c r="AS214" s="685">
        <f t="shared" si="75"/>
        <v>0</v>
      </c>
      <c r="AT214" s="685"/>
      <c r="AU214" s="759"/>
      <c r="AV214" s="760"/>
    </row>
    <row r="215" spans="1:48" x14ac:dyDescent="0.2">
      <c r="R215" s="209"/>
      <c r="S215" s="209"/>
      <c r="T215" s="209"/>
      <c r="U215" s="209"/>
      <c r="V215" s="209"/>
      <c r="W215" s="209"/>
      <c r="X215" s="209"/>
      <c r="AL215" s="9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947">
        <f t="shared" ref="AL216" si="80">AL213+1</f>
        <v>43930</v>
      </c>
      <c r="AM216" s="686" t="s">
        <v>155</v>
      </c>
      <c r="AN216" s="685">
        <f>AM14</f>
        <v>0</v>
      </c>
      <c r="AO216" s="685">
        <f>AM52</f>
        <v>0</v>
      </c>
      <c r="AP216" s="685">
        <f>AM90</f>
        <v>0</v>
      </c>
      <c r="AQ216" s="685">
        <f>AM128</f>
        <v>0</v>
      </c>
      <c r="AR216" s="685">
        <f t="shared" si="74"/>
        <v>0</v>
      </c>
      <c r="AS216" s="685">
        <f t="shared" si="75"/>
        <v>0</v>
      </c>
      <c r="AT216" s="685"/>
      <c r="AU216" s="759"/>
      <c r="AV216" s="760"/>
    </row>
    <row r="217" spans="1:48" x14ac:dyDescent="0.2">
      <c r="R217" s="209"/>
      <c r="S217" s="209"/>
      <c r="T217" s="209"/>
      <c r="U217" s="209"/>
      <c r="V217" s="209"/>
      <c r="W217" s="209"/>
      <c r="X217" s="209"/>
      <c r="AL217" s="947"/>
      <c r="AM217" s="686" t="s">
        <v>157</v>
      </c>
      <c r="AN217" s="685">
        <f>AN14</f>
        <v>0</v>
      </c>
      <c r="AO217" s="685">
        <f>AN52</f>
        <v>0</v>
      </c>
      <c r="AP217" s="685">
        <f>AN90</f>
        <v>0</v>
      </c>
      <c r="AQ217" s="685">
        <f>AN128</f>
        <v>0</v>
      </c>
      <c r="AR217" s="685">
        <f t="shared" si="74"/>
        <v>0</v>
      </c>
      <c r="AS217" s="685">
        <f t="shared" si="75"/>
        <v>0</v>
      </c>
      <c r="AT217" s="685"/>
      <c r="AU217" s="759"/>
      <c r="AV217" s="760"/>
    </row>
    <row r="218" spans="1:48" x14ac:dyDescent="0.2">
      <c r="O218" s="31"/>
      <c r="P218" s="31"/>
      <c r="Q218" s="31"/>
      <c r="R218" s="774"/>
      <c r="S218" s="774"/>
      <c r="T218" s="774"/>
      <c r="U218" s="209"/>
      <c r="V218" s="209"/>
      <c r="W218" s="209"/>
      <c r="X218" s="209"/>
      <c r="AL218" s="9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v>
      </c>
      <c r="AA219" s="44">
        <f t="shared" ref="AA219:AA249" si="82">(AI10)</f>
        <v>0</v>
      </c>
      <c r="AL219" s="947">
        <f t="shared" ref="AL219" si="83">AL216+1</f>
        <v>43931</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0</v>
      </c>
      <c r="AA220" s="44">
        <f t="shared" si="82"/>
        <v>0</v>
      </c>
      <c r="AL220" s="9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v>
      </c>
      <c r="AA221" s="44">
        <f t="shared" si="82"/>
        <v>0</v>
      </c>
      <c r="AL221" s="9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947">
        <f t="shared" ref="AL222" si="84">AL219+1</f>
        <v>43932</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947"/>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v>
      </c>
      <c r="AA224" s="44">
        <f t="shared" si="82"/>
        <v>0</v>
      </c>
      <c r="AL224" s="9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v>
      </c>
      <c r="AA225" s="44">
        <f t="shared" si="82"/>
        <v>0</v>
      </c>
      <c r="AL225" s="947">
        <f t="shared" ref="AL225" si="85">AL222+1</f>
        <v>43933</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v>
      </c>
      <c r="AA226" s="44">
        <f t="shared" si="82"/>
        <v>0</v>
      </c>
      <c r="AL226" s="947"/>
      <c r="AM226" s="686" t="s">
        <v>157</v>
      </c>
      <c r="AN226" s="685">
        <f>AN17</f>
        <v>0</v>
      </c>
      <c r="AO226" s="685">
        <f>AN55</f>
        <v>0</v>
      </c>
      <c r="AP226" s="685">
        <f>AN93</f>
        <v>0</v>
      </c>
      <c r="AQ226" s="685">
        <f>AN131</f>
        <v>0</v>
      </c>
      <c r="AR226" s="685">
        <f t="shared" si="74"/>
        <v>0</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v>
      </c>
      <c r="AA227" s="44">
        <f t="shared" si="82"/>
        <v>0</v>
      </c>
      <c r="AL227" s="9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v>
      </c>
      <c r="AA228" s="44">
        <f t="shared" si="82"/>
        <v>0</v>
      </c>
      <c r="AL228" s="947">
        <f t="shared" ref="AL228" si="86">AL225+1</f>
        <v>43934</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947"/>
      <c r="AM229" s="686" t="s">
        <v>157</v>
      </c>
      <c r="AN229" s="685">
        <f>AN18</f>
        <v>0</v>
      </c>
      <c r="AO229" s="685">
        <f>AN56</f>
        <v>0</v>
      </c>
      <c r="AP229" s="685">
        <f>AN94</f>
        <v>0</v>
      </c>
      <c r="AQ229" s="685">
        <f>AN132</f>
        <v>0</v>
      </c>
      <c r="AR229" s="685">
        <f t="shared" si="74"/>
        <v>0</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v>
      </c>
      <c r="AA230" s="44">
        <f t="shared" si="82"/>
        <v>0</v>
      </c>
      <c r="AL230" s="9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v>
      </c>
      <c r="AA231" s="44">
        <f t="shared" si="82"/>
        <v>0</v>
      </c>
      <c r="AL231" s="947">
        <f t="shared" ref="AL231" si="87">AL228+1</f>
        <v>43935</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v>
      </c>
      <c r="AA232" s="44">
        <f t="shared" si="82"/>
        <v>0</v>
      </c>
      <c r="AL232" s="947"/>
      <c r="AM232" s="686" t="s">
        <v>157</v>
      </c>
      <c r="AN232" s="685">
        <f>AN19</f>
        <v>0</v>
      </c>
      <c r="AO232" s="685">
        <f>AN57</f>
        <v>0</v>
      </c>
      <c r="AP232" s="685">
        <f>AN95</f>
        <v>0</v>
      </c>
      <c r="AQ232" s="685">
        <f>AN133</f>
        <v>0</v>
      </c>
      <c r="AR232" s="685">
        <f t="shared" si="74"/>
        <v>0</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9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0</v>
      </c>
      <c r="AA234" s="44">
        <f t="shared" si="82"/>
        <v>0</v>
      </c>
      <c r="AL234" s="947">
        <f t="shared" ref="AL234" si="88">AL231+1</f>
        <v>43936</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v>
      </c>
      <c r="AA235" s="44">
        <f t="shared" si="82"/>
        <v>0</v>
      </c>
      <c r="AL235" s="947"/>
      <c r="AM235" s="686" t="s">
        <v>157</v>
      </c>
      <c r="AN235" s="685">
        <f>AN20</f>
        <v>0</v>
      </c>
      <c r="AO235" s="685">
        <f>AN58</f>
        <v>0</v>
      </c>
      <c r="AP235" s="685">
        <f>AN96</f>
        <v>0</v>
      </c>
      <c r="AQ235" s="685">
        <f>AN134</f>
        <v>0</v>
      </c>
      <c r="AR235" s="685">
        <f t="shared" si="74"/>
        <v>0</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v>
      </c>
      <c r="AA236" s="44">
        <f t="shared" si="82"/>
        <v>0</v>
      </c>
      <c r="AL236" s="9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947">
        <f t="shared" ref="AL237" si="89">AL234+1</f>
        <v>43937</v>
      </c>
      <c r="AM237" s="686" t="s">
        <v>155</v>
      </c>
      <c r="AN237" s="685">
        <f>AM21</f>
        <v>0</v>
      </c>
      <c r="AO237" s="685">
        <f>AM59</f>
        <v>0</v>
      </c>
      <c r="AP237" s="685">
        <f>AM97</f>
        <v>0</v>
      </c>
      <c r="AQ237" s="685">
        <f>AM135</f>
        <v>0</v>
      </c>
      <c r="AR237" s="685">
        <f t="shared" si="74"/>
        <v>0</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v>
      </c>
      <c r="AA238" s="44">
        <f t="shared" si="82"/>
        <v>0</v>
      </c>
      <c r="AL238" s="947"/>
      <c r="AM238" s="686" t="s">
        <v>157</v>
      </c>
      <c r="AN238" s="685">
        <f>AN21</f>
        <v>0</v>
      </c>
      <c r="AO238" s="685">
        <f>AN59</f>
        <v>0</v>
      </c>
      <c r="AP238" s="685">
        <f>AN97</f>
        <v>0</v>
      </c>
      <c r="AQ238" s="685">
        <f>AN135</f>
        <v>0</v>
      </c>
      <c r="AR238" s="685">
        <f t="shared" si="74"/>
        <v>0</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947"/>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947">
        <f t="shared" ref="AL240" si="90">AL237+1</f>
        <v>43938</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947"/>
      <c r="AM241" s="686" t="s">
        <v>157</v>
      </c>
      <c r="AN241" s="685">
        <f>AN22</f>
        <v>0</v>
      </c>
      <c r="AO241" s="685">
        <f>AN60</f>
        <v>0</v>
      </c>
      <c r="AP241" s="685">
        <f>AN98</f>
        <v>0</v>
      </c>
      <c r="AQ241" s="685">
        <f>AN136</f>
        <v>0</v>
      </c>
      <c r="AR241" s="685">
        <f t="shared" si="74"/>
        <v>0</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947"/>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947">
        <f t="shared" ref="AL243" si="91">AL240+1</f>
        <v>43939</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v>
      </c>
      <c r="AA244" s="44">
        <f t="shared" si="82"/>
        <v>0</v>
      </c>
      <c r="AL244" s="947"/>
      <c r="AM244" s="686" t="s">
        <v>157</v>
      </c>
      <c r="AN244" s="685">
        <f>AN23</f>
        <v>0</v>
      </c>
      <c r="AO244" s="685">
        <f>AN61</f>
        <v>0</v>
      </c>
      <c r="AP244" s="685">
        <f>AN99</f>
        <v>0</v>
      </c>
      <c r="AQ244" s="685">
        <f>AN137</f>
        <v>0</v>
      </c>
      <c r="AR244" s="685">
        <f t="shared" si="74"/>
        <v>0</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v>
      </c>
      <c r="AA245" s="44">
        <f t="shared" si="82"/>
        <v>0</v>
      </c>
      <c r="AL245" s="947"/>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947">
        <f t="shared" ref="AL246" si="92">AL243+1</f>
        <v>43940</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947"/>
      <c r="AM247" s="686" t="s">
        <v>157</v>
      </c>
      <c r="AN247" s="685">
        <f>AN24</f>
        <v>0</v>
      </c>
      <c r="AO247" s="685">
        <f>AN62</f>
        <v>0</v>
      </c>
      <c r="AP247" s="685">
        <f>AN100</f>
        <v>0</v>
      </c>
      <c r="AQ247" s="685">
        <f>AN138</f>
        <v>0</v>
      </c>
      <c r="AR247" s="685">
        <f t="shared" si="74"/>
        <v>0</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947"/>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947">
        <f t="shared" ref="AL249" si="93">AL246+1</f>
        <v>43941</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947"/>
      <c r="AM250" s="686" t="s">
        <v>157</v>
      </c>
      <c r="AN250" s="685">
        <f>AN25</f>
        <v>0</v>
      </c>
      <c r="AO250" s="685">
        <f>AN63</f>
        <v>0</v>
      </c>
      <c r="AP250" s="685">
        <f>AN101</f>
        <v>0</v>
      </c>
      <c r="AQ250" s="685">
        <f>AN139</f>
        <v>0</v>
      </c>
      <c r="AR250" s="685">
        <f t="shared" si="74"/>
        <v>0</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947"/>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947">
        <f t="shared" ref="AL252" si="94">AL249+1</f>
        <v>43942</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947"/>
      <c r="AM253" s="686" t="s">
        <v>157</v>
      </c>
      <c r="AN253" s="685">
        <f>AN26</f>
        <v>0</v>
      </c>
      <c r="AO253" s="685">
        <f>AN64</f>
        <v>0</v>
      </c>
      <c r="AP253" s="685">
        <f>AN102</f>
        <v>0</v>
      </c>
      <c r="AQ253" s="685">
        <f>AN140</f>
        <v>0</v>
      </c>
      <c r="AR253" s="685">
        <f t="shared" si="74"/>
        <v>0</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947"/>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947">
        <f t="shared" ref="AL255" si="95">AL252+1</f>
        <v>43943</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947"/>
      <c r="AM256" s="686" t="s">
        <v>157</v>
      </c>
      <c r="AN256" s="685">
        <f>AN27</f>
        <v>0</v>
      </c>
      <c r="AO256" s="685">
        <f>AN65</f>
        <v>0</v>
      </c>
      <c r="AP256" s="685">
        <f>AN103</f>
        <v>0</v>
      </c>
      <c r="AQ256" s="685">
        <f>AN141</f>
        <v>0</v>
      </c>
      <c r="AR256" s="685">
        <f t="shared" si="74"/>
        <v>0</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9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947">
        <f t="shared" ref="AL258" si="98">AL255+1</f>
        <v>43944</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947"/>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9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947">
        <f t="shared" ref="AL261" si="99">AL258+1</f>
        <v>43945</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947"/>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9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947">
        <f t="shared" ref="AL264" si="100">AL261+1</f>
        <v>43946</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947"/>
      <c r="AM265" s="686" t="s">
        <v>157</v>
      </c>
      <c r="AN265" s="685">
        <f>AN30</f>
        <v>0</v>
      </c>
      <c r="AO265" s="685">
        <f>AN68</f>
        <v>0</v>
      </c>
      <c r="AP265" s="685">
        <f>AN106</f>
        <v>0</v>
      </c>
      <c r="AQ265" s="685">
        <f>AN144</f>
        <v>0</v>
      </c>
      <c r="AR265" s="685">
        <f t="shared" si="96"/>
        <v>0</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9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947">
        <f t="shared" ref="AL267" si="101">AL264+1</f>
        <v>43947</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947"/>
      <c r="AM268" s="686" t="s">
        <v>157</v>
      </c>
      <c r="AN268" s="685">
        <f>AN31</f>
        <v>0</v>
      </c>
      <c r="AO268" s="685">
        <f>AN69</f>
        <v>0</v>
      </c>
      <c r="AP268" s="685">
        <f>AN107</f>
        <v>0</v>
      </c>
      <c r="AQ268" s="685">
        <f>AN145</f>
        <v>0</v>
      </c>
      <c r="AR268" s="685">
        <f t="shared" si="96"/>
        <v>0</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9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947">
        <f t="shared" ref="AL270" si="102">AL267+1</f>
        <v>43948</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947"/>
      <c r="AM271" s="686" t="s">
        <v>157</v>
      </c>
      <c r="AN271" s="685">
        <f>AN32</f>
        <v>0</v>
      </c>
      <c r="AO271" s="685">
        <f>AN70</f>
        <v>0</v>
      </c>
      <c r="AP271" s="685">
        <f>AN108</f>
        <v>0</v>
      </c>
      <c r="AQ271" s="685">
        <f>AN146</f>
        <v>0</v>
      </c>
      <c r="AR271" s="685">
        <f t="shared" si="96"/>
        <v>0</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9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947">
        <f t="shared" ref="AL273" si="103">AL270+1</f>
        <v>43949</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9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9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947">
        <f t="shared" ref="AL276" si="104">AL273+1</f>
        <v>43950</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9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9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947">
        <f t="shared" ref="AL279" si="105">AL276+1</f>
        <v>43951</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9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9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947">
        <f t="shared" ref="AL282" si="106">AL279+1</f>
        <v>43952</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9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9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0</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0</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0</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0</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0</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0</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0</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0</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0</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0</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0</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0</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0</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0</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0</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0</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0</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0</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0</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0</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0</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0</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0</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0</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0</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0</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0</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0</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0</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0</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0</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0</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0</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0</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0</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0</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0</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0</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0</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0</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0</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0</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0</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0</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0</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jdk7q2P8DkM5oeXivv08gp5vGeG6e+Sin6dZ6A1v8QrHQ1TLbRYr/OPUC9YW98DRnDbIVHtzZZf3VRQJcPwbwg==" saltValue="idn39phU0m2rqOohdoOKWw==" spinCount="100000" sheet="1" objects="1" scenarios="1"/>
  <mergeCells count="139">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L192:AL194"/>
    <mergeCell ref="AL195:AL197"/>
    <mergeCell ref="AL198:AL200"/>
    <mergeCell ref="AL201:AL203"/>
    <mergeCell ref="AL204:AL206"/>
    <mergeCell ref="AL207:AL209"/>
    <mergeCell ref="AL210:AL212"/>
    <mergeCell ref="AL213:AL215"/>
    <mergeCell ref="AL216:AL218"/>
    <mergeCell ref="AL219:AL221"/>
    <mergeCell ref="AL222:AL224"/>
    <mergeCell ref="AL225:AL227"/>
    <mergeCell ref="AL228:AL230"/>
    <mergeCell ref="AL231:AL233"/>
    <mergeCell ref="AL234:AL236"/>
    <mergeCell ref="AL237:AL239"/>
    <mergeCell ref="AL240:AL242"/>
    <mergeCell ref="AL243:AL245"/>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F12" sqref="F12"/>
    </sheetView>
  </sheetViews>
  <sheetFormatPr defaultColWidth="9.140625"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1023" t="s">
        <v>0</v>
      </c>
      <c r="B1" s="855"/>
      <c r="C1" s="1024"/>
      <c r="D1" s="148"/>
      <c r="E1" s="149"/>
      <c r="F1" s="617"/>
      <c r="G1" s="617"/>
      <c r="H1" s="617"/>
      <c r="I1" s="618"/>
      <c r="J1" s="149" t="s">
        <v>6</v>
      </c>
      <c r="K1" s="617"/>
      <c r="L1" s="617"/>
      <c r="M1" s="617"/>
      <c r="N1" s="1058" t="s">
        <v>167</v>
      </c>
      <c r="O1" s="1053"/>
    </row>
    <row r="2" spans="1:15" ht="11.25" customHeight="1" x14ac:dyDescent="0.2">
      <c r="A2" s="1006" t="s">
        <v>238</v>
      </c>
      <c r="B2" s="1045"/>
      <c r="C2" s="1007"/>
      <c r="D2" s="150"/>
      <c r="E2" s="151"/>
      <c r="F2" s="612"/>
      <c r="G2" s="612"/>
      <c r="H2" s="612"/>
      <c r="I2" s="621"/>
      <c r="J2" s="152"/>
      <c r="K2" s="152"/>
      <c r="L2" s="152"/>
      <c r="M2" s="152"/>
      <c r="N2" s="153"/>
      <c r="O2" s="154"/>
    </row>
    <row r="3" spans="1:15" ht="11.25" customHeight="1" x14ac:dyDescent="0.2">
      <c r="A3" s="1006" t="s">
        <v>3</v>
      </c>
      <c r="B3" s="1045"/>
      <c r="C3" s="1007"/>
      <c r="D3" s="150"/>
      <c r="E3" s="151"/>
      <c r="F3" s="612"/>
      <c r="G3" s="612"/>
      <c r="H3" s="612"/>
      <c r="I3" s="621"/>
      <c r="J3" s="152"/>
      <c r="K3" s="152"/>
      <c r="L3" s="152"/>
      <c r="M3" s="152"/>
      <c r="N3" s="153"/>
      <c r="O3" s="154"/>
    </row>
    <row r="4" spans="1:15" ht="13.5" thickBot="1" x14ac:dyDescent="0.25">
      <c r="A4" s="1057" t="s">
        <v>554</v>
      </c>
      <c r="B4" s="977"/>
      <c r="C4" s="978"/>
      <c r="D4" s="155"/>
      <c r="E4" s="156"/>
      <c r="F4" s="622"/>
      <c r="G4" s="622"/>
      <c r="H4" s="622"/>
      <c r="I4" s="623"/>
      <c r="J4" s="2" t="str">
        <f>'CG-3123'!$A$6</f>
        <v>USCGC CHARLES SEXTON</v>
      </c>
      <c r="K4" s="622"/>
      <c r="L4" s="157"/>
      <c r="M4" s="157"/>
      <c r="N4" s="539">
        <f>Menu!F5</f>
        <v>43922</v>
      </c>
      <c r="O4" s="158"/>
    </row>
    <row r="5" spans="1:15" ht="13.5" thickBot="1" x14ac:dyDescent="0.25">
      <c r="A5" s="1054" t="s">
        <v>69</v>
      </c>
      <c r="B5" s="159" t="s">
        <v>168</v>
      </c>
      <c r="C5" s="160"/>
      <c r="D5" s="161"/>
      <c r="E5" s="134"/>
      <c r="F5" s="162" t="s">
        <v>43</v>
      </c>
      <c r="G5" s="162" t="s">
        <v>169</v>
      </c>
      <c r="H5" s="163"/>
      <c r="I5" s="163"/>
      <c r="J5" s="163"/>
      <c r="K5" s="163"/>
      <c r="L5" s="164"/>
      <c r="M5" s="1059" t="s">
        <v>76</v>
      </c>
      <c r="N5" s="872"/>
      <c r="O5" s="873"/>
    </row>
    <row r="6" spans="1:15" ht="12.75" customHeight="1" x14ac:dyDescent="0.2">
      <c r="A6" s="1055"/>
      <c r="B6" s="165" t="s">
        <v>98</v>
      </c>
      <c r="C6" s="162" t="s">
        <v>170</v>
      </c>
      <c r="D6" s="162" t="s">
        <v>99</v>
      </c>
      <c r="E6" s="162" t="s">
        <v>43</v>
      </c>
      <c r="F6" s="162" t="s">
        <v>12</v>
      </c>
      <c r="G6" s="162" t="s">
        <v>171</v>
      </c>
      <c r="H6" s="162" t="s">
        <v>43</v>
      </c>
      <c r="I6" s="162" t="s">
        <v>172</v>
      </c>
      <c r="J6" s="162" t="s">
        <v>171</v>
      </c>
      <c r="K6" s="162" t="s">
        <v>171</v>
      </c>
      <c r="L6" s="166" t="s">
        <v>43</v>
      </c>
      <c r="M6" s="1060"/>
      <c r="N6" s="1061"/>
      <c r="O6" s="960"/>
    </row>
    <row r="7" spans="1:15" ht="13.5" thickBot="1" x14ac:dyDescent="0.25">
      <c r="A7" s="1055"/>
      <c r="B7" s="165" t="s">
        <v>173</v>
      </c>
      <c r="C7" s="162" t="s">
        <v>174</v>
      </c>
      <c r="D7" s="162" t="s">
        <v>175</v>
      </c>
      <c r="E7" s="162" t="s">
        <v>98</v>
      </c>
      <c r="F7" s="162" t="s">
        <v>176</v>
      </c>
      <c r="G7" s="162" t="s">
        <v>177</v>
      </c>
      <c r="H7" s="162" t="s">
        <v>178</v>
      </c>
      <c r="I7" s="162" t="s">
        <v>292</v>
      </c>
      <c r="J7" s="162" t="s">
        <v>179</v>
      </c>
      <c r="K7" s="162" t="s">
        <v>180</v>
      </c>
      <c r="L7" s="166" t="s">
        <v>181</v>
      </c>
      <c r="M7" s="1062"/>
      <c r="N7" s="1063"/>
      <c r="O7" s="1064"/>
    </row>
    <row r="8" spans="1:15" ht="13.5" thickBot="1" x14ac:dyDescent="0.25">
      <c r="A8" s="1055"/>
      <c r="B8" s="165" t="s">
        <v>182</v>
      </c>
      <c r="C8" s="162" t="s">
        <v>183</v>
      </c>
      <c r="D8" s="162" t="s">
        <v>184</v>
      </c>
      <c r="E8" s="162" t="s">
        <v>185</v>
      </c>
      <c r="F8" s="162" t="s">
        <v>186</v>
      </c>
      <c r="G8" s="162" t="s">
        <v>187</v>
      </c>
      <c r="H8" s="162" t="s">
        <v>300</v>
      </c>
      <c r="I8" s="167"/>
      <c r="J8" s="162" t="s">
        <v>188</v>
      </c>
      <c r="K8" s="162" t="s">
        <v>188</v>
      </c>
      <c r="L8" s="166"/>
      <c r="M8" s="1051" t="s">
        <v>200</v>
      </c>
      <c r="N8" s="1052"/>
      <c r="O8" s="1053"/>
    </row>
    <row r="9" spans="1:15" ht="13.5" customHeight="1" thickBot="1" x14ac:dyDescent="0.25">
      <c r="A9" s="1056"/>
      <c r="B9" s="150"/>
      <c r="C9" s="168"/>
      <c r="D9" s="169"/>
      <c r="E9" s="163"/>
      <c r="F9" s="170"/>
      <c r="G9" s="170"/>
      <c r="H9" s="170"/>
      <c r="I9" s="170"/>
      <c r="J9" s="171"/>
      <c r="K9" s="172"/>
      <c r="L9" s="173"/>
      <c r="M9" s="1065"/>
      <c r="N9" s="1066"/>
      <c r="O9" s="1067"/>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68"/>
      <c r="N10" s="1069"/>
      <c r="O10" s="1070"/>
    </row>
    <row r="11" spans="1:15" x14ac:dyDescent="0.2">
      <c r="A11" s="540" t="s">
        <v>201</v>
      </c>
      <c r="B11" s="541"/>
      <c r="C11" s="542"/>
      <c r="D11" s="542"/>
      <c r="E11" s="542"/>
      <c r="F11" s="542"/>
      <c r="G11" s="542"/>
      <c r="H11" s="542"/>
      <c r="I11" s="542"/>
      <c r="J11" s="542"/>
      <c r="K11" s="542"/>
      <c r="L11" s="212">
        <f>'CG-2576'!F36</f>
        <v>0</v>
      </c>
      <c r="M11" s="1071"/>
      <c r="N11" s="1072"/>
      <c r="O11" s="1073"/>
    </row>
    <row r="12" spans="1:15" x14ac:dyDescent="0.2">
      <c r="A12" s="543">
        <v>1</v>
      </c>
      <c r="B12" s="544">
        <f t="array" ref="B12:B42">'CG-3123'!$Y$300:$Y$330</f>
        <v>0</v>
      </c>
      <c r="C12" s="545">
        <f t="array" ref="C12:C42">'CG-3123'!$AA$219:$AA$249</f>
        <v>0</v>
      </c>
      <c r="D12" s="545">
        <f t="array" ref="D12:D42">'CG-3123'!$Z$219:$Z$249</f>
        <v>0</v>
      </c>
      <c r="E12" s="546">
        <f>B12+C12+D12</f>
        <v>0</v>
      </c>
      <c r="F12" s="546">
        <f t="array" ref="F12:F42">'CG-3123'!$Y$350:$Y$380</f>
        <v>0</v>
      </c>
      <c r="G12" s="547">
        <f t="array" ref="G12:G42">'CG-3123'!$AJ$10:$AJ$40</f>
        <v>0</v>
      </c>
      <c r="H12" s="546">
        <f>ROUND((E12*G12),3)</f>
        <v>0</v>
      </c>
      <c r="I12" s="179"/>
      <c r="J12" s="546">
        <f>IF(H12-I12&gt;0,H12-I12,0)</f>
        <v>0</v>
      </c>
      <c r="K12" s="546">
        <f>IF(H12-I12&lt;0,H12-I12,0)</f>
        <v>0</v>
      </c>
      <c r="L12" s="548">
        <f t="shared" ref="L12:L42" si="0">(L11+J12+K12)</f>
        <v>0</v>
      </c>
      <c r="M12" s="1048"/>
      <c r="N12" s="1049"/>
      <c r="O12" s="1050"/>
    </row>
    <row r="13" spans="1:15" x14ac:dyDescent="0.2">
      <c r="A13" s="543">
        <v>2</v>
      </c>
      <c r="B13" s="549">
        <v>0</v>
      </c>
      <c r="C13" s="545">
        <v>0</v>
      </c>
      <c r="D13" s="545">
        <v>0</v>
      </c>
      <c r="E13" s="546">
        <f t="shared" ref="E13:E42" si="1">B13+C13+D13</f>
        <v>0</v>
      </c>
      <c r="F13" s="546">
        <v>0</v>
      </c>
      <c r="G13" s="547">
        <v>0</v>
      </c>
      <c r="H13" s="546">
        <f t="shared" ref="H13:H42" si="2">ROUND((E13*G13),3)</f>
        <v>0</v>
      </c>
      <c r="I13" s="179"/>
      <c r="J13" s="546">
        <f t="shared" ref="J13:J28" si="3">IF(H13-I13&gt;0,H13-I13,0)</f>
        <v>0</v>
      </c>
      <c r="K13" s="546">
        <f t="shared" ref="K13:K28" si="4">IF(H13-I13&lt;0,H13-I13,0)</f>
        <v>0</v>
      </c>
      <c r="L13" s="548">
        <f t="shared" si="0"/>
        <v>0</v>
      </c>
      <c r="M13" s="1048"/>
      <c r="N13" s="1049"/>
      <c r="O13" s="1050"/>
    </row>
    <row r="14" spans="1:15" x14ac:dyDescent="0.2">
      <c r="A14" s="543">
        <v>3</v>
      </c>
      <c r="B14" s="549">
        <v>0</v>
      </c>
      <c r="C14" s="545">
        <v>0</v>
      </c>
      <c r="D14" s="545">
        <v>0</v>
      </c>
      <c r="E14" s="546">
        <f t="shared" si="1"/>
        <v>0</v>
      </c>
      <c r="F14" s="546">
        <v>0</v>
      </c>
      <c r="G14" s="547">
        <v>0</v>
      </c>
      <c r="H14" s="546">
        <f t="shared" si="2"/>
        <v>0</v>
      </c>
      <c r="I14" s="179"/>
      <c r="J14" s="546">
        <f t="shared" si="3"/>
        <v>0</v>
      </c>
      <c r="K14" s="546">
        <f t="shared" si="4"/>
        <v>0</v>
      </c>
      <c r="L14" s="548">
        <f t="shared" si="0"/>
        <v>0</v>
      </c>
      <c r="M14" s="1048"/>
      <c r="N14" s="1049"/>
      <c r="O14" s="1050"/>
    </row>
    <row r="15" spans="1:15" x14ac:dyDescent="0.2">
      <c r="A15" s="543">
        <v>4</v>
      </c>
      <c r="B15" s="549">
        <v>0</v>
      </c>
      <c r="C15" s="545">
        <v>0</v>
      </c>
      <c r="D15" s="545">
        <v>0</v>
      </c>
      <c r="E15" s="546">
        <f t="shared" si="1"/>
        <v>0</v>
      </c>
      <c r="F15" s="546">
        <v>0</v>
      </c>
      <c r="G15" s="547">
        <v>0</v>
      </c>
      <c r="H15" s="546">
        <f t="shared" si="2"/>
        <v>0</v>
      </c>
      <c r="I15" s="179"/>
      <c r="J15" s="546">
        <f t="shared" si="3"/>
        <v>0</v>
      </c>
      <c r="K15" s="546">
        <f t="shared" si="4"/>
        <v>0</v>
      </c>
      <c r="L15" s="548">
        <f t="shared" si="0"/>
        <v>0</v>
      </c>
      <c r="M15" s="1048"/>
      <c r="N15" s="1049"/>
      <c r="O15" s="1050"/>
    </row>
    <row r="16" spans="1:15" x14ac:dyDescent="0.2">
      <c r="A16" s="543">
        <v>5</v>
      </c>
      <c r="B16" s="549">
        <v>0</v>
      </c>
      <c r="C16" s="545">
        <v>0</v>
      </c>
      <c r="D16" s="545">
        <v>0</v>
      </c>
      <c r="E16" s="546">
        <f t="shared" si="1"/>
        <v>0</v>
      </c>
      <c r="F16" s="546">
        <v>0</v>
      </c>
      <c r="G16" s="547">
        <v>0</v>
      </c>
      <c r="H16" s="546">
        <f t="shared" si="2"/>
        <v>0</v>
      </c>
      <c r="I16" s="179"/>
      <c r="J16" s="546">
        <f t="shared" si="3"/>
        <v>0</v>
      </c>
      <c r="K16" s="546">
        <f t="shared" si="4"/>
        <v>0</v>
      </c>
      <c r="L16" s="548">
        <f t="shared" si="0"/>
        <v>0</v>
      </c>
      <c r="M16" s="1048"/>
      <c r="N16" s="1049"/>
      <c r="O16" s="1050"/>
    </row>
    <row r="17" spans="1:15" x14ac:dyDescent="0.2">
      <c r="A17" s="543">
        <v>6</v>
      </c>
      <c r="B17" s="549">
        <v>0</v>
      </c>
      <c r="C17" s="545">
        <v>0</v>
      </c>
      <c r="D17" s="545">
        <v>0</v>
      </c>
      <c r="E17" s="546">
        <f t="shared" si="1"/>
        <v>0</v>
      </c>
      <c r="F17" s="546">
        <v>0</v>
      </c>
      <c r="G17" s="547">
        <v>0</v>
      </c>
      <c r="H17" s="546">
        <f t="shared" si="2"/>
        <v>0</v>
      </c>
      <c r="I17" s="179"/>
      <c r="J17" s="546">
        <f t="shared" si="3"/>
        <v>0</v>
      </c>
      <c r="K17" s="546">
        <f t="shared" si="4"/>
        <v>0</v>
      </c>
      <c r="L17" s="548">
        <f t="shared" si="0"/>
        <v>0</v>
      </c>
      <c r="M17" s="1048"/>
      <c r="N17" s="1049"/>
      <c r="O17" s="1050"/>
    </row>
    <row r="18" spans="1:15" x14ac:dyDescent="0.2">
      <c r="A18" s="543">
        <v>7</v>
      </c>
      <c r="B18" s="549">
        <v>0</v>
      </c>
      <c r="C18" s="545">
        <v>0</v>
      </c>
      <c r="D18" s="545">
        <v>0</v>
      </c>
      <c r="E18" s="546">
        <f t="shared" si="1"/>
        <v>0</v>
      </c>
      <c r="F18" s="546">
        <v>0</v>
      </c>
      <c r="G18" s="547">
        <v>0</v>
      </c>
      <c r="H18" s="546">
        <f t="shared" si="2"/>
        <v>0</v>
      </c>
      <c r="I18" s="179"/>
      <c r="J18" s="546">
        <f t="shared" si="3"/>
        <v>0</v>
      </c>
      <c r="K18" s="546">
        <f t="shared" si="4"/>
        <v>0</v>
      </c>
      <c r="L18" s="548">
        <f t="shared" si="0"/>
        <v>0</v>
      </c>
      <c r="M18" s="1048"/>
      <c r="N18" s="1049"/>
      <c r="O18" s="1050"/>
    </row>
    <row r="19" spans="1:15" x14ac:dyDescent="0.2">
      <c r="A19" s="543">
        <v>8</v>
      </c>
      <c r="B19" s="549">
        <v>0</v>
      </c>
      <c r="C19" s="545">
        <v>0</v>
      </c>
      <c r="D19" s="545">
        <v>0</v>
      </c>
      <c r="E19" s="546">
        <f t="shared" si="1"/>
        <v>0</v>
      </c>
      <c r="F19" s="546">
        <v>0</v>
      </c>
      <c r="G19" s="547">
        <v>0</v>
      </c>
      <c r="H19" s="546">
        <f t="shared" si="2"/>
        <v>0</v>
      </c>
      <c r="I19" s="179"/>
      <c r="J19" s="546">
        <f t="shared" si="3"/>
        <v>0</v>
      </c>
      <c r="K19" s="546">
        <f t="shared" si="4"/>
        <v>0</v>
      </c>
      <c r="L19" s="548">
        <f t="shared" si="0"/>
        <v>0</v>
      </c>
      <c r="M19" s="1048"/>
      <c r="N19" s="1049"/>
      <c r="O19" s="1050"/>
    </row>
    <row r="20" spans="1:15" x14ac:dyDescent="0.2">
      <c r="A20" s="543">
        <v>9</v>
      </c>
      <c r="B20" s="549">
        <v>0</v>
      </c>
      <c r="C20" s="545">
        <v>0</v>
      </c>
      <c r="D20" s="545">
        <v>0</v>
      </c>
      <c r="E20" s="546">
        <f t="shared" si="1"/>
        <v>0</v>
      </c>
      <c r="F20" s="546">
        <v>0</v>
      </c>
      <c r="G20" s="547">
        <v>0</v>
      </c>
      <c r="H20" s="546">
        <f t="shared" si="2"/>
        <v>0</v>
      </c>
      <c r="I20" s="179"/>
      <c r="J20" s="546">
        <f t="shared" si="3"/>
        <v>0</v>
      </c>
      <c r="K20" s="546">
        <f t="shared" si="4"/>
        <v>0</v>
      </c>
      <c r="L20" s="548">
        <f t="shared" si="0"/>
        <v>0</v>
      </c>
      <c r="M20" s="349"/>
      <c r="N20" s="350"/>
      <c r="O20" s="351"/>
    </row>
    <row r="21" spans="1:15" x14ac:dyDescent="0.2">
      <c r="A21" s="543">
        <v>10</v>
      </c>
      <c r="B21" s="549">
        <v>0</v>
      </c>
      <c r="C21" s="545">
        <v>0</v>
      </c>
      <c r="D21" s="545">
        <v>0</v>
      </c>
      <c r="E21" s="546">
        <f t="shared" si="1"/>
        <v>0</v>
      </c>
      <c r="F21" s="546">
        <v>0</v>
      </c>
      <c r="G21" s="547">
        <v>0</v>
      </c>
      <c r="H21" s="546">
        <f t="shared" si="2"/>
        <v>0</v>
      </c>
      <c r="I21" s="179"/>
      <c r="J21" s="546">
        <f t="shared" si="3"/>
        <v>0</v>
      </c>
      <c r="K21" s="546">
        <f t="shared" si="4"/>
        <v>0</v>
      </c>
      <c r="L21" s="548">
        <f t="shared" si="0"/>
        <v>0</v>
      </c>
      <c r="M21" s="1048"/>
      <c r="N21" s="1049"/>
      <c r="O21" s="1050"/>
    </row>
    <row r="22" spans="1:15" x14ac:dyDescent="0.2">
      <c r="A22" s="543">
        <v>11</v>
      </c>
      <c r="B22" s="549">
        <v>0</v>
      </c>
      <c r="C22" s="545">
        <v>0</v>
      </c>
      <c r="D22" s="545">
        <v>0</v>
      </c>
      <c r="E22" s="546">
        <f t="shared" si="1"/>
        <v>0</v>
      </c>
      <c r="F22" s="546">
        <v>0</v>
      </c>
      <c r="G22" s="547">
        <v>0</v>
      </c>
      <c r="H22" s="546">
        <f t="shared" si="2"/>
        <v>0</v>
      </c>
      <c r="I22" s="179"/>
      <c r="J22" s="546">
        <f t="shared" si="3"/>
        <v>0</v>
      </c>
      <c r="K22" s="546">
        <f t="shared" si="4"/>
        <v>0</v>
      </c>
      <c r="L22" s="548">
        <f t="shared" si="0"/>
        <v>0</v>
      </c>
      <c r="M22" s="1048"/>
      <c r="N22" s="1049"/>
      <c r="O22" s="1050"/>
    </row>
    <row r="23" spans="1:15" x14ac:dyDescent="0.2">
      <c r="A23" s="543">
        <v>12</v>
      </c>
      <c r="B23" s="549">
        <v>0</v>
      </c>
      <c r="C23" s="545">
        <v>0</v>
      </c>
      <c r="D23" s="545">
        <v>0</v>
      </c>
      <c r="E23" s="546">
        <f t="shared" si="1"/>
        <v>0</v>
      </c>
      <c r="F23" s="546">
        <v>0</v>
      </c>
      <c r="G23" s="547">
        <v>0</v>
      </c>
      <c r="H23" s="546">
        <f t="shared" si="2"/>
        <v>0</v>
      </c>
      <c r="I23" s="179"/>
      <c r="J23" s="546">
        <f t="shared" si="3"/>
        <v>0</v>
      </c>
      <c r="K23" s="546">
        <f t="shared" si="4"/>
        <v>0</v>
      </c>
      <c r="L23" s="548">
        <f t="shared" si="0"/>
        <v>0</v>
      </c>
      <c r="M23" s="1048"/>
      <c r="N23" s="1049"/>
      <c r="O23" s="1050"/>
    </row>
    <row r="24" spans="1:15" x14ac:dyDescent="0.2">
      <c r="A24" s="543">
        <v>13</v>
      </c>
      <c r="B24" s="549">
        <v>0</v>
      </c>
      <c r="C24" s="545">
        <v>0</v>
      </c>
      <c r="D24" s="545">
        <v>0</v>
      </c>
      <c r="E24" s="546">
        <f t="shared" si="1"/>
        <v>0</v>
      </c>
      <c r="F24" s="546">
        <v>0</v>
      </c>
      <c r="G24" s="547">
        <v>0</v>
      </c>
      <c r="H24" s="546">
        <f t="shared" si="2"/>
        <v>0</v>
      </c>
      <c r="I24" s="179"/>
      <c r="J24" s="546">
        <f t="shared" si="3"/>
        <v>0</v>
      </c>
      <c r="K24" s="546">
        <f t="shared" si="4"/>
        <v>0</v>
      </c>
      <c r="L24" s="548">
        <f t="shared" si="0"/>
        <v>0</v>
      </c>
      <c r="M24" s="1048"/>
      <c r="N24" s="1049"/>
      <c r="O24" s="1050"/>
    </row>
    <row r="25" spans="1:15" x14ac:dyDescent="0.2">
      <c r="A25" s="543">
        <v>14</v>
      </c>
      <c r="B25" s="549">
        <v>0</v>
      </c>
      <c r="C25" s="545">
        <v>0</v>
      </c>
      <c r="D25" s="545">
        <v>0</v>
      </c>
      <c r="E25" s="546">
        <f t="shared" si="1"/>
        <v>0</v>
      </c>
      <c r="F25" s="546">
        <v>0</v>
      </c>
      <c r="G25" s="547">
        <v>0</v>
      </c>
      <c r="H25" s="546">
        <f t="shared" si="2"/>
        <v>0</v>
      </c>
      <c r="I25" s="179"/>
      <c r="J25" s="546">
        <f t="shared" si="3"/>
        <v>0</v>
      </c>
      <c r="K25" s="546">
        <f t="shared" si="4"/>
        <v>0</v>
      </c>
      <c r="L25" s="548">
        <f t="shared" si="0"/>
        <v>0</v>
      </c>
      <c r="M25" s="1048"/>
      <c r="N25" s="1049"/>
      <c r="O25" s="1050"/>
    </row>
    <row r="26" spans="1:15" x14ac:dyDescent="0.2">
      <c r="A26" s="543">
        <v>15</v>
      </c>
      <c r="B26" s="549">
        <v>0</v>
      </c>
      <c r="C26" s="545">
        <v>0</v>
      </c>
      <c r="D26" s="545">
        <v>0</v>
      </c>
      <c r="E26" s="546">
        <f t="shared" si="1"/>
        <v>0</v>
      </c>
      <c r="F26" s="546">
        <v>0</v>
      </c>
      <c r="G26" s="547">
        <v>0</v>
      </c>
      <c r="H26" s="546">
        <f t="shared" si="2"/>
        <v>0</v>
      </c>
      <c r="I26" s="179"/>
      <c r="J26" s="546">
        <f t="shared" si="3"/>
        <v>0</v>
      </c>
      <c r="K26" s="546">
        <f t="shared" si="4"/>
        <v>0</v>
      </c>
      <c r="L26" s="548">
        <f t="shared" si="0"/>
        <v>0</v>
      </c>
      <c r="M26" s="1048"/>
      <c r="N26" s="1049"/>
      <c r="O26" s="1050"/>
    </row>
    <row r="27" spans="1:15" x14ac:dyDescent="0.2">
      <c r="A27" s="543">
        <v>16</v>
      </c>
      <c r="B27" s="549">
        <v>0</v>
      </c>
      <c r="C27" s="545">
        <v>0</v>
      </c>
      <c r="D27" s="545">
        <v>0</v>
      </c>
      <c r="E27" s="546">
        <f t="shared" si="1"/>
        <v>0</v>
      </c>
      <c r="F27" s="546">
        <v>0</v>
      </c>
      <c r="G27" s="547">
        <v>0</v>
      </c>
      <c r="H27" s="546">
        <f t="shared" si="2"/>
        <v>0</v>
      </c>
      <c r="I27" s="179"/>
      <c r="J27" s="546">
        <f t="shared" si="3"/>
        <v>0</v>
      </c>
      <c r="K27" s="546">
        <f t="shared" si="4"/>
        <v>0</v>
      </c>
      <c r="L27" s="548">
        <f t="shared" si="0"/>
        <v>0</v>
      </c>
      <c r="M27" s="1048"/>
      <c r="N27" s="1049"/>
      <c r="O27" s="1050"/>
    </row>
    <row r="28" spans="1:15" x14ac:dyDescent="0.2">
      <c r="A28" s="543">
        <v>17</v>
      </c>
      <c r="B28" s="549">
        <v>0</v>
      </c>
      <c r="C28" s="545">
        <v>0</v>
      </c>
      <c r="D28" s="545">
        <v>0</v>
      </c>
      <c r="E28" s="546">
        <f t="shared" si="1"/>
        <v>0</v>
      </c>
      <c r="F28" s="546">
        <v>0</v>
      </c>
      <c r="G28" s="547">
        <v>0</v>
      </c>
      <c r="H28" s="546">
        <f t="shared" si="2"/>
        <v>0</v>
      </c>
      <c r="I28" s="179"/>
      <c r="J28" s="546">
        <f t="shared" si="3"/>
        <v>0</v>
      </c>
      <c r="K28" s="546">
        <f t="shared" si="4"/>
        <v>0</v>
      </c>
      <c r="L28" s="548">
        <f t="shared" si="0"/>
        <v>0</v>
      </c>
      <c r="M28" s="1048"/>
      <c r="N28" s="1049"/>
      <c r="O28" s="1050"/>
    </row>
    <row r="29" spans="1:15" x14ac:dyDescent="0.2">
      <c r="A29" s="543">
        <v>18</v>
      </c>
      <c r="B29" s="549">
        <v>0</v>
      </c>
      <c r="C29" s="545">
        <v>0</v>
      </c>
      <c r="D29" s="545">
        <v>0</v>
      </c>
      <c r="E29" s="546">
        <f t="shared" si="1"/>
        <v>0</v>
      </c>
      <c r="F29" s="546">
        <v>0</v>
      </c>
      <c r="G29" s="547">
        <v>0</v>
      </c>
      <c r="H29" s="546">
        <f t="shared" si="2"/>
        <v>0</v>
      </c>
      <c r="I29" s="179"/>
      <c r="J29" s="546">
        <f t="shared" ref="J29:J42" si="5">IF(H29-I29&gt;0,H29-I29,0)</f>
        <v>0</v>
      </c>
      <c r="K29" s="546">
        <f t="shared" ref="K29:K42" si="6">IF(H29-I29&lt;0,H29-I29,0)</f>
        <v>0</v>
      </c>
      <c r="L29" s="548">
        <f t="shared" si="0"/>
        <v>0</v>
      </c>
      <c r="M29" s="1048"/>
      <c r="N29" s="1049"/>
      <c r="O29" s="1050"/>
    </row>
    <row r="30" spans="1:15" x14ac:dyDescent="0.2">
      <c r="A30" s="543">
        <v>19</v>
      </c>
      <c r="B30" s="549">
        <v>0</v>
      </c>
      <c r="C30" s="545">
        <v>0</v>
      </c>
      <c r="D30" s="545">
        <v>0</v>
      </c>
      <c r="E30" s="546">
        <f t="shared" si="1"/>
        <v>0</v>
      </c>
      <c r="F30" s="546">
        <v>0</v>
      </c>
      <c r="G30" s="547">
        <v>0</v>
      </c>
      <c r="H30" s="546">
        <f t="shared" si="2"/>
        <v>0</v>
      </c>
      <c r="I30" s="179"/>
      <c r="J30" s="546">
        <f t="shared" si="5"/>
        <v>0</v>
      </c>
      <c r="K30" s="546">
        <f t="shared" si="6"/>
        <v>0</v>
      </c>
      <c r="L30" s="548">
        <f t="shared" si="0"/>
        <v>0</v>
      </c>
      <c r="M30" s="1048"/>
      <c r="N30" s="1049"/>
      <c r="O30" s="1050"/>
    </row>
    <row r="31" spans="1:15" x14ac:dyDescent="0.2">
      <c r="A31" s="543">
        <v>20</v>
      </c>
      <c r="B31" s="549">
        <v>0</v>
      </c>
      <c r="C31" s="545">
        <v>0</v>
      </c>
      <c r="D31" s="545">
        <v>0</v>
      </c>
      <c r="E31" s="546">
        <f t="shared" si="1"/>
        <v>0</v>
      </c>
      <c r="F31" s="546">
        <v>0</v>
      </c>
      <c r="G31" s="547">
        <v>0</v>
      </c>
      <c r="H31" s="546">
        <f t="shared" si="2"/>
        <v>0</v>
      </c>
      <c r="I31" s="179"/>
      <c r="J31" s="546">
        <f t="shared" si="5"/>
        <v>0</v>
      </c>
      <c r="K31" s="546">
        <f t="shared" si="6"/>
        <v>0</v>
      </c>
      <c r="L31" s="548">
        <f t="shared" si="0"/>
        <v>0</v>
      </c>
      <c r="M31" s="1048"/>
      <c r="N31" s="1049"/>
      <c r="O31" s="1050"/>
    </row>
    <row r="32" spans="1:15" x14ac:dyDescent="0.2">
      <c r="A32" s="543">
        <v>21</v>
      </c>
      <c r="B32" s="549">
        <v>0</v>
      </c>
      <c r="C32" s="545">
        <v>0</v>
      </c>
      <c r="D32" s="545">
        <v>0</v>
      </c>
      <c r="E32" s="546">
        <f t="shared" si="1"/>
        <v>0</v>
      </c>
      <c r="F32" s="546">
        <v>0</v>
      </c>
      <c r="G32" s="547">
        <v>0</v>
      </c>
      <c r="H32" s="546">
        <f t="shared" si="2"/>
        <v>0</v>
      </c>
      <c r="I32" s="179"/>
      <c r="J32" s="546">
        <f t="shared" si="5"/>
        <v>0</v>
      </c>
      <c r="K32" s="546">
        <f t="shared" si="6"/>
        <v>0</v>
      </c>
      <c r="L32" s="548">
        <f t="shared" si="0"/>
        <v>0</v>
      </c>
      <c r="M32" s="1048"/>
      <c r="N32" s="1049"/>
      <c r="O32" s="1050"/>
    </row>
    <row r="33" spans="1:15" x14ac:dyDescent="0.2">
      <c r="A33" s="543">
        <v>22</v>
      </c>
      <c r="B33" s="549">
        <v>0</v>
      </c>
      <c r="C33" s="545">
        <v>0</v>
      </c>
      <c r="D33" s="545">
        <v>0</v>
      </c>
      <c r="E33" s="546">
        <f t="shared" si="1"/>
        <v>0</v>
      </c>
      <c r="F33" s="546">
        <v>0</v>
      </c>
      <c r="G33" s="547">
        <v>0</v>
      </c>
      <c r="H33" s="546">
        <f t="shared" si="2"/>
        <v>0</v>
      </c>
      <c r="I33" s="179"/>
      <c r="J33" s="546">
        <f t="shared" si="5"/>
        <v>0</v>
      </c>
      <c r="K33" s="546">
        <f t="shared" si="6"/>
        <v>0</v>
      </c>
      <c r="L33" s="548">
        <f t="shared" si="0"/>
        <v>0</v>
      </c>
      <c r="M33" s="1048"/>
      <c r="N33" s="1049"/>
      <c r="O33" s="1050"/>
    </row>
    <row r="34" spans="1:15" x14ac:dyDescent="0.2">
      <c r="A34" s="543">
        <v>23</v>
      </c>
      <c r="B34" s="549">
        <v>0</v>
      </c>
      <c r="C34" s="545">
        <v>0</v>
      </c>
      <c r="D34" s="545">
        <v>0</v>
      </c>
      <c r="E34" s="546">
        <f t="shared" si="1"/>
        <v>0</v>
      </c>
      <c r="F34" s="546">
        <v>0</v>
      </c>
      <c r="G34" s="547">
        <v>0</v>
      </c>
      <c r="H34" s="546">
        <f t="shared" si="2"/>
        <v>0</v>
      </c>
      <c r="I34" s="179"/>
      <c r="J34" s="546">
        <f t="shared" si="5"/>
        <v>0</v>
      </c>
      <c r="K34" s="546">
        <f t="shared" si="6"/>
        <v>0</v>
      </c>
      <c r="L34" s="548">
        <f t="shared" si="0"/>
        <v>0</v>
      </c>
      <c r="M34" s="1048"/>
      <c r="N34" s="1049"/>
      <c r="O34" s="1050"/>
    </row>
    <row r="35" spans="1:15" x14ac:dyDescent="0.2">
      <c r="A35" s="543">
        <v>24</v>
      </c>
      <c r="B35" s="549">
        <v>0</v>
      </c>
      <c r="C35" s="545">
        <v>0</v>
      </c>
      <c r="D35" s="545">
        <v>0</v>
      </c>
      <c r="E35" s="546">
        <f t="shared" si="1"/>
        <v>0</v>
      </c>
      <c r="F35" s="546">
        <v>0</v>
      </c>
      <c r="G35" s="547">
        <v>0</v>
      </c>
      <c r="H35" s="546">
        <f t="shared" si="2"/>
        <v>0</v>
      </c>
      <c r="I35" s="179"/>
      <c r="J35" s="546">
        <f t="shared" si="5"/>
        <v>0</v>
      </c>
      <c r="K35" s="546">
        <f t="shared" si="6"/>
        <v>0</v>
      </c>
      <c r="L35" s="548">
        <f t="shared" si="0"/>
        <v>0</v>
      </c>
      <c r="M35" s="1048"/>
      <c r="N35" s="1049"/>
      <c r="O35" s="1050"/>
    </row>
    <row r="36" spans="1:15" x14ac:dyDescent="0.2">
      <c r="A36" s="543">
        <v>25</v>
      </c>
      <c r="B36" s="549">
        <v>0</v>
      </c>
      <c r="C36" s="545">
        <v>0</v>
      </c>
      <c r="D36" s="545">
        <v>0</v>
      </c>
      <c r="E36" s="546">
        <f t="shared" si="1"/>
        <v>0</v>
      </c>
      <c r="F36" s="546">
        <v>0</v>
      </c>
      <c r="G36" s="547">
        <v>0</v>
      </c>
      <c r="H36" s="546">
        <f t="shared" si="2"/>
        <v>0</v>
      </c>
      <c r="I36" s="179"/>
      <c r="J36" s="546">
        <f t="shared" si="5"/>
        <v>0</v>
      </c>
      <c r="K36" s="546">
        <f t="shared" si="6"/>
        <v>0</v>
      </c>
      <c r="L36" s="548">
        <f t="shared" si="0"/>
        <v>0</v>
      </c>
      <c r="M36" s="1048"/>
      <c r="N36" s="1049"/>
      <c r="O36" s="1050"/>
    </row>
    <row r="37" spans="1:15" x14ac:dyDescent="0.2">
      <c r="A37" s="543">
        <v>26</v>
      </c>
      <c r="B37" s="549">
        <v>0</v>
      </c>
      <c r="C37" s="545">
        <v>0</v>
      </c>
      <c r="D37" s="545">
        <v>0</v>
      </c>
      <c r="E37" s="546">
        <f t="shared" si="1"/>
        <v>0</v>
      </c>
      <c r="F37" s="546">
        <v>0</v>
      </c>
      <c r="G37" s="547">
        <v>0</v>
      </c>
      <c r="H37" s="546">
        <f t="shared" si="2"/>
        <v>0</v>
      </c>
      <c r="I37" s="179"/>
      <c r="J37" s="546">
        <f t="shared" si="5"/>
        <v>0</v>
      </c>
      <c r="K37" s="546">
        <f t="shared" si="6"/>
        <v>0</v>
      </c>
      <c r="L37" s="548">
        <f t="shared" si="0"/>
        <v>0</v>
      </c>
      <c r="M37" s="1048"/>
      <c r="N37" s="1049"/>
      <c r="O37" s="1050"/>
    </row>
    <row r="38" spans="1:15" x14ac:dyDescent="0.2">
      <c r="A38" s="543">
        <v>27</v>
      </c>
      <c r="B38" s="549">
        <v>0</v>
      </c>
      <c r="C38" s="545">
        <v>0</v>
      </c>
      <c r="D38" s="545">
        <v>0</v>
      </c>
      <c r="E38" s="546">
        <f t="shared" si="1"/>
        <v>0</v>
      </c>
      <c r="F38" s="546">
        <v>0</v>
      </c>
      <c r="G38" s="547">
        <v>0</v>
      </c>
      <c r="H38" s="546">
        <f t="shared" si="2"/>
        <v>0</v>
      </c>
      <c r="I38" s="179"/>
      <c r="J38" s="546">
        <f t="shared" si="5"/>
        <v>0</v>
      </c>
      <c r="K38" s="546">
        <f t="shared" si="6"/>
        <v>0</v>
      </c>
      <c r="L38" s="548">
        <f t="shared" si="0"/>
        <v>0</v>
      </c>
      <c r="M38" s="1048"/>
      <c r="N38" s="1049"/>
      <c r="O38" s="1050"/>
    </row>
    <row r="39" spans="1:15" x14ac:dyDescent="0.2">
      <c r="A39" s="543">
        <v>28</v>
      </c>
      <c r="B39" s="549">
        <v>0</v>
      </c>
      <c r="C39" s="545">
        <v>0</v>
      </c>
      <c r="D39" s="545">
        <v>0</v>
      </c>
      <c r="E39" s="546">
        <f t="shared" si="1"/>
        <v>0</v>
      </c>
      <c r="F39" s="546">
        <v>0</v>
      </c>
      <c r="G39" s="547">
        <v>0</v>
      </c>
      <c r="H39" s="546">
        <f t="shared" si="2"/>
        <v>0</v>
      </c>
      <c r="I39" s="179"/>
      <c r="J39" s="546">
        <f t="shared" si="5"/>
        <v>0</v>
      </c>
      <c r="K39" s="546">
        <f t="shared" si="6"/>
        <v>0</v>
      </c>
      <c r="L39" s="548">
        <f t="shared" si="0"/>
        <v>0</v>
      </c>
      <c r="M39" s="1048"/>
      <c r="N39" s="1049"/>
      <c r="O39" s="1050"/>
    </row>
    <row r="40" spans="1:15" x14ac:dyDescent="0.2">
      <c r="A40" s="543">
        <v>29</v>
      </c>
      <c r="B40" s="549">
        <v>0</v>
      </c>
      <c r="C40" s="545">
        <v>0</v>
      </c>
      <c r="D40" s="545">
        <v>0</v>
      </c>
      <c r="E40" s="546">
        <f t="shared" si="1"/>
        <v>0</v>
      </c>
      <c r="F40" s="546">
        <v>0</v>
      </c>
      <c r="G40" s="547">
        <v>0</v>
      </c>
      <c r="H40" s="546">
        <f t="shared" si="2"/>
        <v>0</v>
      </c>
      <c r="I40" s="179"/>
      <c r="J40" s="546">
        <f t="shared" si="5"/>
        <v>0</v>
      </c>
      <c r="K40" s="546">
        <f t="shared" si="6"/>
        <v>0</v>
      </c>
      <c r="L40" s="548">
        <f t="shared" si="0"/>
        <v>0</v>
      </c>
      <c r="M40" s="1048"/>
      <c r="N40" s="1049"/>
      <c r="O40" s="1050"/>
    </row>
    <row r="41" spans="1:15" x14ac:dyDescent="0.2">
      <c r="A41" s="543">
        <v>30</v>
      </c>
      <c r="B41" s="549">
        <v>0</v>
      </c>
      <c r="C41" s="545">
        <v>0</v>
      </c>
      <c r="D41" s="545">
        <v>0</v>
      </c>
      <c r="E41" s="546">
        <f t="shared" si="1"/>
        <v>0</v>
      </c>
      <c r="F41" s="546">
        <v>0</v>
      </c>
      <c r="G41" s="547">
        <v>0</v>
      </c>
      <c r="H41" s="546">
        <f t="shared" si="2"/>
        <v>0</v>
      </c>
      <c r="I41" s="179"/>
      <c r="J41" s="546">
        <f t="shared" si="5"/>
        <v>0</v>
      </c>
      <c r="K41" s="546">
        <f t="shared" si="6"/>
        <v>0</v>
      </c>
      <c r="L41" s="548">
        <f t="shared" si="0"/>
        <v>0</v>
      </c>
      <c r="M41" s="1048"/>
      <c r="N41" s="1049"/>
      <c r="O41" s="1050"/>
    </row>
    <row r="42" spans="1:15" ht="13.5" thickBot="1" x14ac:dyDescent="0.25">
      <c r="A42" s="550">
        <v>31</v>
      </c>
      <c r="B42" s="551">
        <v>0</v>
      </c>
      <c r="C42" s="552">
        <v>0</v>
      </c>
      <c r="D42" s="552">
        <v>0</v>
      </c>
      <c r="E42" s="553">
        <f t="shared" si="1"/>
        <v>0</v>
      </c>
      <c r="F42" s="554">
        <v>0</v>
      </c>
      <c r="G42" s="555">
        <v>0</v>
      </c>
      <c r="H42" s="546">
        <f t="shared" si="2"/>
        <v>0</v>
      </c>
      <c r="I42" s="180"/>
      <c r="J42" s="554">
        <f t="shared" si="5"/>
        <v>0</v>
      </c>
      <c r="K42" s="554">
        <f t="shared" si="6"/>
        <v>0</v>
      </c>
      <c r="L42" s="556">
        <f t="shared" si="0"/>
        <v>0</v>
      </c>
      <c r="M42" s="1074"/>
      <c r="N42" s="1075"/>
      <c r="O42" s="1076"/>
    </row>
    <row r="43" spans="1:15" ht="27.75" thickBot="1" x14ac:dyDescent="0.25">
      <c r="A43" s="557" t="s">
        <v>43</v>
      </c>
      <c r="B43" s="558">
        <f>SUM(B12:B42)</f>
        <v>0</v>
      </c>
      <c r="C43" s="558">
        <f>SUM(C12:C42)</f>
        <v>0</v>
      </c>
      <c r="D43" s="558">
        <f t="shared" ref="D43:E43" si="7">SUM(D12:D42)</f>
        <v>0</v>
      </c>
      <c r="E43" s="558">
        <f t="shared" si="7"/>
        <v>0</v>
      </c>
      <c r="F43" s="558">
        <f>ROUND(SUM(F12:F42),2)</f>
        <v>0</v>
      </c>
      <c r="G43" s="559"/>
      <c r="H43" s="558">
        <f>ROUND(SUM(H12:H42),2)</f>
        <v>0</v>
      </c>
      <c r="I43" s="558">
        <f>ROUND(SUM(I12:I42),2)</f>
        <v>0</v>
      </c>
      <c r="J43" s="559"/>
      <c r="K43" s="560"/>
      <c r="L43" s="561">
        <f>ROUND(L11+H43-I43,2)</f>
        <v>0</v>
      </c>
      <c r="M43" s="1077"/>
      <c r="N43" s="1078"/>
      <c r="O43" s="1079"/>
    </row>
  </sheetData>
  <sheetProtection algorithmName="SHA-512" hashValue="veooYzTElovGfS8Lgb9j6bef7+n/4NIJnpuEjRJlHo5avJZBjk6shBy7v7zoFkdaCK7nc8jxSplyte3jwOP1pg==" saltValue="Lf+1JEkgJeFr2ig5smNkGQ==" spinCount="100000" sheet="1" objects="1" scenarios="1"/>
  <mergeCells count="41">
    <mergeCell ref="M40:O40"/>
    <mergeCell ref="M41:O41"/>
    <mergeCell ref="M42:O42"/>
    <mergeCell ref="M43:O43"/>
    <mergeCell ref="M35:O35"/>
    <mergeCell ref="M36:O36"/>
    <mergeCell ref="M37:O37"/>
    <mergeCell ref="M38:O38"/>
    <mergeCell ref="M39:O39"/>
    <mergeCell ref="M30:O30"/>
    <mergeCell ref="M31:O31"/>
    <mergeCell ref="M32:O32"/>
    <mergeCell ref="M33:O33"/>
    <mergeCell ref="M34:O34"/>
    <mergeCell ref="M24:O24"/>
    <mergeCell ref="M25:O25"/>
    <mergeCell ref="M26:O26"/>
    <mergeCell ref="M27:O27"/>
    <mergeCell ref="M28:O28"/>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3:O23"/>
    <mergeCell ref="M17:O17"/>
    <mergeCell ref="M18:O18"/>
    <mergeCell ref="M19:O19"/>
    <mergeCell ref="M21:O21"/>
    <mergeCell ref="M22:O22"/>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B21" sqref="B21:G21"/>
    </sheetView>
  </sheetViews>
  <sheetFormatPr defaultColWidth="9.140625"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1023" t="s">
        <v>0</v>
      </c>
      <c r="B1" s="855"/>
      <c r="C1" s="855"/>
      <c r="D1" s="562"/>
      <c r="E1" s="563"/>
      <c r="F1" s="563"/>
      <c r="G1" s="563"/>
      <c r="H1" s="563"/>
      <c r="I1" s="563"/>
      <c r="J1" s="564"/>
      <c r="K1" s="563" t="s">
        <v>72</v>
      </c>
      <c r="L1" s="564"/>
      <c r="M1" s="1023" t="s">
        <v>0</v>
      </c>
      <c r="N1" s="855"/>
      <c r="O1" s="855"/>
      <c r="P1" s="562"/>
      <c r="Q1" s="563"/>
      <c r="R1" s="563"/>
      <c r="S1" s="563"/>
      <c r="T1" s="563"/>
      <c r="U1" s="563"/>
      <c r="V1" s="564"/>
      <c r="W1" s="563" t="s">
        <v>72</v>
      </c>
      <c r="X1" s="564"/>
      <c r="Y1" s="1023" t="s">
        <v>0</v>
      </c>
      <c r="Z1" s="855"/>
      <c r="AA1" s="855"/>
      <c r="AB1" s="562"/>
      <c r="AC1" s="563"/>
      <c r="AD1" s="563"/>
      <c r="AE1" s="563"/>
      <c r="AF1" s="563"/>
      <c r="AG1" s="563"/>
      <c r="AH1" s="564"/>
      <c r="AI1" s="563" t="s">
        <v>72</v>
      </c>
      <c r="AJ1" s="564"/>
      <c r="AK1" s="1023" t="s">
        <v>0</v>
      </c>
      <c r="AL1" s="855"/>
      <c r="AM1" s="855"/>
      <c r="AN1" s="562"/>
      <c r="AO1" s="563"/>
      <c r="AP1" s="563"/>
      <c r="AQ1" s="563"/>
      <c r="AR1" s="563"/>
      <c r="AS1" s="563"/>
      <c r="AT1" s="564"/>
      <c r="AU1" s="563" t="s">
        <v>72</v>
      </c>
      <c r="AV1" s="564"/>
      <c r="AW1" s="1023" t="s">
        <v>0</v>
      </c>
      <c r="AX1" s="855"/>
      <c r="AY1" s="855"/>
      <c r="AZ1" s="562"/>
      <c r="BA1" s="563"/>
      <c r="BB1" s="563"/>
      <c r="BC1" s="563"/>
      <c r="BD1" s="563"/>
      <c r="BE1" s="563"/>
      <c r="BF1" s="564"/>
      <c r="BG1" s="563" t="s">
        <v>72</v>
      </c>
      <c r="BH1" s="564"/>
      <c r="BI1" s="1023" t="s">
        <v>0</v>
      </c>
      <c r="BJ1" s="855"/>
      <c r="BK1" s="855"/>
      <c r="BL1" s="562"/>
      <c r="BM1" s="563"/>
      <c r="BN1" s="563"/>
      <c r="BO1" s="563"/>
      <c r="BP1" s="563"/>
      <c r="BQ1" s="563"/>
      <c r="BR1" s="564"/>
      <c r="BS1" s="563" t="s">
        <v>72</v>
      </c>
      <c r="BT1" s="564"/>
      <c r="BU1" s="1023" t="s">
        <v>0</v>
      </c>
      <c r="BV1" s="855"/>
      <c r="BW1" s="855"/>
      <c r="BX1" s="562"/>
      <c r="BY1" s="563"/>
      <c r="BZ1" s="563"/>
      <c r="CA1" s="563"/>
      <c r="CB1" s="563"/>
      <c r="CC1" s="563"/>
      <c r="CD1" s="564"/>
      <c r="CE1" s="563" t="s">
        <v>72</v>
      </c>
      <c r="CF1" s="564"/>
    </row>
    <row r="2" spans="1:84" x14ac:dyDescent="0.2">
      <c r="A2" s="1006" t="s">
        <v>238</v>
      </c>
      <c r="B2" s="881"/>
      <c r="C2" s="881"/>
      <c r="D2" s="566"/>
      <c r="E2" s="569"/>
      <c r="F2" s="569"/>
      <c r="G2" s="754" t="s">
        <v>73</v>
      </c>
      <c r="H2" s="754"/>
      <c r="I2" s="754"/>
      <c r="J2" s="568"/>
      <c r="K2" s="569"/>
      <c r="L2" s="568"/>
      <c r="M2" s="1006" t="s">
        <v>238</v>
      </c>
      <c r="N2" s="881"/>
      <c r="O2" s="881"/>
      <c r="P2" s="566"/>
      <c r="Q2" s="569"/>
      <c r="R2" s="569"/>
      <c r="S2" s="754" t="s">
        <v>73</v>
      </c>
      <c r="T2" s="754"/>
      <c r="U2" s="754"/>
      <c r="V2" s="568"/>
      <c r="W2" s="569"/>
      <c r="X2" s="568"/>
      <c r="Y2" s="1006" t="s">
        <v>238</v>
      </c>
      <c r="Z2" s="1045"/>
      <c r="AA2" s="881"/>
      <c r="AB2" s="566"/>
      <c r="AE2" s="567" t="s">
        <v>73</v>
      </c>
      <c r="AF2" s="567"/>
      <c r="AG2" s="567"/>
      <c r="AH2" s="568"/>
      <c r="AI2" s="569"/>
      <c r="AJ2" s="568"/>
      <c r="AK2" s="1006" t="s">
        <v>238</v>
      </c>
      <c r="AL2" s="881"/>
      <c r="AM2" s="881"/>
      <c r="AN2" s="566"/>
      <c r="AO2" s="569"/>
      <c r="AP2" s="569"/>
      <c r="AQ2" s="754" t="s">
        <v>73</v>
      </c>
      <c r="AR2" s="754"/>
      <c r="AS2" s="754"/>
      <c r="AT2" s="568"/>
      <c r="AU2" s="569"/>
      <c r="AV2" s="568"/>
      <c r="AW2" s="1006" t="s">
        <v>238</v>
      </c>
      <c r="AX2" s="881"/>
      <c r="AY2" s="881"/>
      <c r="AZ2" s="566"/>
      <c r="BA2" s="569"/>
      <c r="BB2" s="569"/>
      <c r="BC2" s="754" t="s">
        <v>73</v>
      </c>
      <c r="BD2" s="754"/>
      <c r="BE2" s="754"/>
      <c r="BF2" s="568"/>
      <c r="BG2" s="569"/>
      <c r="BH2" s="568"/>
      <c r="BI2" s="1006" t="s">
        <v>238</v>
      </c>
      <c r="BJ2" s="881"/>
      <c r="BK2" s="881"/>
      <c r="BL2" s="566"/>
      <c r="BM2" s="569"/>
      <c r="BN2" s="569"/>
      <c r="BO2" s="754" t="s">
        <v>73</v>
      </c>
      <c r="BP2" s="754"/>
      <c r="BQ2" s="754"/>
      <c r="BR2" s="568"/>
      <c r="BS2" s="569"/>
      <c r="BT2" s="568"/>
      <c r="BU2" s="1006" t="s">
        <v>238</v>
      </c>
      <c r="BV2" s="881"/>
      <c r="BW2" s="881"/>
      <c r="BX2" s="566"/>
      <c r="BY2" s="569"/>
      <c r="BZ2" s="569"/>
      <c r="CA2" s="754" t="s">
        <v>73</v>
      </c>
      <c r="CB2" s="754"/>
      <c r="CC2" s="754"/>
      <c r="CD2" s="568"/>
      <c r="CE2" s="569"/>
      <c r="CF2" s="568"/>
    </row>
    <row r="3" spans="1:84" x14ac:dyDescent="0.2">
      <c r="A3" s="1006" t="s">
        <v>3</v>
      </c>
      <c r="B3" s="881"/>
      <c r="C3" s="881"/>
      <c r="D3" s="566"/>
      <c r="E3" s="569"/>
      <c r="F3" s="569"/>
      <c r="G3" s="569"/>
      <c r="H3" s="569"/>
      <c r="I3" s="569"/>
      <c r="J3" s="568"/>
      <c r="K3" s="755" t="s">
        <v>202</v>
      </c>
      <c r="L3" s="571"/>
      <c r="M3" s="1006" t="s">
        <v>3</v>
      </c>
      <c r="N3" s="881"/>
      <c r="O3" s="881"/>
      <c r="P3" s="566"/>
      <c r="Q3" s="569"/>
      <c r="R3" s="569"/>
      <c r="S3" s="569"/>
      <c r="T3" s="569"/>
      <c r="U3" s="569"/>
      <c r="V3" s="568"/>
      <c r="W3" s="755" t="s">
        <v>202</v>
      </c>
      <c r="X3" s="571"/>
      <c r="Y3" s="1006" t="s">
        <v>3</v>
      </c>
      <c r="Z3" s="1045"/>
      <c r="AA3" s="881"/>
      <c r="AB3" s="566"/>
      <c r="AH3" s="568"/>
      <c r="AI3" s="570" t="s">
        <v>202</v>
      </c>
      <c r="AJ3" s="571"/>
      <c r="AK3" s="1006" t="s">
        <v>3</v>
      </c>
      <c r="AL3" s="881"/>
      <c r="AM3" s="881"/>
      <c r="AN3" s="566"/>
      <c r="AO3" s="569"/>
      <c r="AP3" s="569"/>
      <c r="AQ3" s="569"/>
      <c r="AR3" s="569"/>
      <c r="AS3" s="569"/>
      <c r="AT3" s="568"/>
      <c r="AU3" s="755" t="s">
        <v>202</v>
      </c>
      <c r="AV3" s="571"/>
      <c r="AW3" s="1006" t="s">
        <v>3</v>
      </c>
      <c r="AX3" s="881"/>
      <c r="AY3" s="881"/>
      <c r="AZ3" s="566"/>
      <c r="BA3" s="569"/>
      <c r="BB3" s="569"/>
      <c r="BC3" s="569"/>
      <c r="BD3" s="569"/>
      <c r="BE3" s="569"/>
      <c r="BF3" s="568"/>
      <c r="BG3" s="755" t="s">
        <v>202</v>
      </c>
      <c r="BH3" s="571"/>
      <c r="BI3" s="1006" t="s">
        <v>3</v>
      </c>
      <c r="BJ3" s="881"/>
      <c r="BK3" s="881"/>
      <c r="BL3" s="566"/>
      <c r="BM3" s="569"/>
      <c r="BN3" s="569"/>
      <c r="BO3" s="569"/>
      <c r="BP3" s="569"/>
      <c r="BQ3" s="569"/>
      <c r="BR3" s="568"/>
      <c r="BS3" s="755" t="s">
        <v>202</v>
      </c>
      <c r="BT3" s="571"/>
      <c r="BU3" s="1006" t="s">
        <v>3</v>
      </c>
      <c r="BV3" s="881"/>
      <c r="BW3" s="881"/>
      <c r="BX3" s="566"/>
      <c r="BY3" s="569"/>
      <c r="BZ3" s="569"/>
      <c r="CA3" s="569"/>
      <c r="CB3" s="569"/>
      <c r="CC3" s="569"/>
      <c r="CD3" s="568"/>
      <c r="CE3" s="755" t="s">
        <v>202</v>
      </c>
      <c r="CF3" s="571"/>
    </row>
    <row r="4" spans="1:84" ht="13.5" thickBot="1" x14ac:dyDescent="0.25">
      <c r="A4" s="1057" t="s">
        <v>555</v>
      </c>
      <c r="B4" s="977"/>
      <c r="C4" s="1083"/>
      <c r="D4" s="572"/>
      <c r="E4" s="573"/>
      <c r="F4" s="573"/>
      <c r="G4" s="573"/>
      <c r="H4" s="573"/>
      <c r="I4" s="573"/>
      <c r="J4" s="574"/>
      <c r="K4" s="575" t="s">
        <v>74</v>
      </c>
      <c r="L4" s="571"/>
      <c r="M4" s="1057" t="s">
        <v>555</v>
      </c>
      <c r="N4" s="977"/>
      <c r="O4" s="1083"/>
      <c r="P4" s="572"/>
      <c r="Q4" s="573"/>
      <c r="R4" s="573"/>
      <c r="S4" s="573"/>
      <c r="T4" s="573"/>
      <c r="U4" s="573"/>
      <c r="V4" s="574"/>
      <c r="W4" s="575" t="s">
        <v>74</v>
      </c>
      <c r="X4" s="571"/>
      <c r="Y4" s="1057" t="s">
        <v>555</v>
      </c>
      <c r="Z4" s="977"/>
      <c r="AA4" s="1083"/>
      <c r="AB4" s="572"/>
      <c r="AC4" s="573"/>
      <c r="AD4" s="573"/>
      <c r="AE4" s="573"/>
      <c r="AF4" s="573"/>
      <c r="AG4" s="573"/>
      <c r="AH4" s="574"/>
      <c r="AI4" s="575" t="s">
        <v>74</v>
      </c>
      <c r="AJ4" s="571"/>
      <c r="AK4" s="1057" t="s">
        <v>555</v>
      </c>
      <c r="AL4" s="977"/>
      <c r="AM4" s="1083"/>
      <c r="AN4" s="572"/>
      <c r="AO4" s="573"/>
      <c r="AP4" s="573"/>
      <c r="AQ4" s="573"/>
      <c r="AR4" s="573"/>
      <c r="AS4" s="573"/>
      <c r="AT4" s="574"/>
      <c r="AU4" s="575" t="s">
        <v>74</v>
      </c>
      <c r="AV4" s="571"/>
      <c r="AW4" s="1057" t="s">
        <v>555</v>
      </c>
      <c r="AX4" s="977"/>
      <c r="AY4" s="1083"/>
      <c r="AZ4" s="572"/>
      <c r="BA4" s="573"/>
      <c r="BB4" s="573"/>
      <c r="BC4" s="573"/>
      <c r="BD4" s="573"/>
      <c r="BE4" s="573"/>
      <c r="BF4" s="574"/>
      <c r="BG4" s="575" t="s">
        <v>74</v>
      </c>
      <c r="BH4" s="571"/>
      <c r="BI4" s="1057" t="s">
        <v>555</v>
      </c>
      <c r="BJ4" s="977"/>
      <c r="BK4" s="1083"/>
      <c r="BL4" s="572"/>
      <c r="BM4" s="573"/>
      <c r="BN4" s="573"/>
      <c r="BO4" s="573"/>
      <c r="BP4" s="573"/>
      <c r="BQ4" s="573"/>
      <c r="BR4" s="574"/>
      <c r="BS4" s="575" t="s">
        <v>74</v>
      </c>
      <c r="BT4" s="571"/>
      <c r="BU4" s="1057" t="s">
        <v>555</v>
      </c>
      <c r="BV4" s="977"/>
      <c r="BW4" s="1083"/>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5" t="str">
        <f>Menu!F3</f>
        <v>USCGC CHARLES SEXTON</v>
      </c>
      <c r="B6" s="1093"/>
      <c r="C6" s="1093"/>
      <c r="D6" s="1093"/>
      <c r="E6" s="1093"/>
      <c r="F6" s="1094"/>
      <c r="G6" s="1084">
        <v>43952</v>
      </c>
      <c r="H6" s="1085"/>
      <c r="I6" s="1085"/>
      <c r="J6" s="1086"/>
      <c r="K6" s="569"/>
      <c r="L6" s="578"/>
      <c r="M6" s="1095" t="str">
        <f>A6</f>
        <v>USCGC CHARLES SEXTON</v>
      </c>
      <c r="N6" s="1093"/>
      <c r="O6" s="1093"/>
      <c r="P6" s="1093"/>
      <c r="Q6" s="1093"/>
      <c r="R6" s="1094"/>
      <c r="S6" s="1084"/>
      <c r="T6" s="1085"/>
      <c r="U6" s="1085"/>
      <c r="V6" s="1086"/>
      <c r="W6" s="569"/>
      <c r="X6" s="578"/>
      <c r="Y6" s="1092" t="str">
        <f>A6</f>
        <v>USCGC CHARLES SEXTON</v>
      </c>
      <c r="Z6" s="1093"/>
      <c r="AA6" s="1093"/>
      <c r="AB6" s="1093"/>
      <c r="AC6" s="1093"/>
      <c r="AD6" s="1094"/>
      <c r="AE6" s="1084"/>
      <c r="AF6" s="1085"/>
      <c r="AG6" s="1085"/>
      <c r="AH6" s="1086"/>
      <c r="AI6" s="569"/>
      <c r="AJ6" s="578"/>
      <c r="AK6" s="1095" t="str">
        <f>A6</f>
        <v>USCGC CHARLES SEXTON</v>
      </c>
      <c r="AL6" s="1093"/>
      <c r="AM6" s="1093"/>
      <c r="AN6" s="1093"/>
      <c r="AO6" s="1093"/>
      <c r="AP6" s="1094"/>
      <c r="AQ6" s="1084">
        <v>41609</v>
      </c>
      <c r="AR6" s="1085"/>
      <c r="AS6" s="1085"/>
      <c r="AT6" s="1086"/>
      <c r="AU6" s="569"/>
      <c r="AV6" s="578"/>
      <c r="AW6" s="1095" t="str">
        <f>A6</f>
        <v>USCGC CHARLES SEXTON</v>
      </c>
      <c r="AX6" s="1093"/>
      <c r="AY6" s="1093"/>
      <c r="AZ6" s="1093"/>
      <c r="BA6" s="1093"/>
      <c r="BB6" s="1094"/>
      <c r="BC6" s="1084">
        <v>41609</v>
      </c>
      <c r="BD6" s="1085"/>
      <c r="BE6" s="1085"/>
      <c r="BF6" s="1086"/>
      <c r="BG6" s="569"/>
      <c r="BH6" s="578"/>
      <c r="BI6" s="1095" t="str">
        <f>A6</f>
        <v>USCGC CHARLES SEXTON</v>
      </c>
      <c r="BJ6" s="1093"/>
      <c r="BK6" s="1093"/>
      <c r="BL6" s="1093"/>
      <c r="BM6" s="1093"/>
      <c r="BN6" s="1094"/>
      <c r="BO6" s="1084">
        <v>41609</v>
      </c>
      <c r="BP6" s="1085"/>
      <c r="BQ6" s="1085"/>
      <c r="BR6" s="1086"/>
      <c r="BS6" s="569"/>
      <c r="BT6" s="578"/>
      <c r="BU6" s="1095" t="str">
        <f>A6</f>
        <v>USCGC CHARLES SEXTON</v>
      </c>
      <c r="BV6" s="1093"/>
      <c r="BW6" s="1093"/>
      <c r="BX6" s="1093"/>
      <c r="BY6" s="1093"/>
      <c r="BZ6" s="1094"/>
      <c r="CA6" s="1084">
        <v>41609</v>
      </c>
      <c r="CB6" s="1085"/>
      <c r="CC6" s="1085"/>
      <c r="CD6" s="1086"/>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87"/>
      <c r="B8" s="980"/>
      <c r="C8" s="980"/>
      <c r="D8" s="980"/>
      <c r="E8" s="980"/>
      <c r="F8" s="980"/>
      <c r="G8" s="980"/>
      <c r="H8" s="980"/>
      <c r="I8" s="980"/>
      <c r="J8" s="1088"/>
      <c r="K8" s="569"/>
      <c r="L8" s="578"/>
      <c r="M8" s="1087"/>
      <c r="N8" s="980"/>
      <c r="O8" s="980"/>
      <c r="P8" s="980"/>
      <c r="Q8" s="980"/>
      <c r="R8" s="980"/>
      <c r="S8" s="980"/>
      <c r="T8" s="980"/>
      <c r="U8" s="980"/>
      <c r="V8" s="1088"/>
      <c r="W8" s="569"/>
      <c r="X8" s="578"/>
      <c r="Y8" s="1096"/>
      <c r="Z8" s="980"/>
      <c r="AA8" s="980"/>
      <c r="AB8" s="980"/>
      <c r="AC8" s="980"/>
      <c r="AD8" s="980"/>
      <c r="AE8" s="980"/>
      <c r="AF8" s="980"/>
      <c r="AG8" s="980"/>
      <c r="AH8" s="1088"/>
      <c r="AI8" s="569"/>
      <c r="AJ8" s="578"/>
      <c r="AK8" s="1087"/>
      <c r="AL8" s="980"/>
      <c r="AM8" s="980"/>
      <c r="AN8" s="980"/>
      <c r="AO8" s="980"/>
      <c r="AP8" s="980"/>
      <c r="AQ8" s="980"/>
      <c r="AR8" s="980"/>
      <c r="AS8" s="980"/>
      <c r="AT8" s="1088"/>
      <c r="AU8" s="569"/>
      <c r="AV8" s="578"/>
      <c r="AW8" s="1087"/>
      <c r="AX8" s="980"/>
      <c r="AY8" s="980"/>
      <c r="AZ8" s="980"/>
      <c r="BA8" s="980"/>
      <c r="BB8" s="980"/>
      <c r="BC8" s="980"/>
      <c r="BD8" s="980"/>
      <c r="BE8" s="980"/>
      <c r="BF8" s="1088"/>
      <c r="BG8" s="569"/>
      <c r="BH8" s="578"/>
      <c r="BI8" s="1087"/>
      <c r="BJ8" s="980"/>
      <c r="BK8" s="980"/>
      <c r="BL8" s="980"/>
      <c r="BM8" s="980"/>
      <c r="BN8" s="980"/>
      <c r="BO8" s="980"/>
      <c r="BP8" s="980"/>
      <c r="BQ8" s="980"/>
      <c r="BR8" s="1088"/>
      <c r="BS8" s="569"/>
      <c r="BT8" s="578"/>
      <c r="BU8" s="1087"/>
      <c r="BV8" s="980"/>
      <c r="BW8" s="980"/>
      <c r="BX8" s="980"/>
      <c r="BY8" s="980"/>
      <c r="BZ8" s="980"/>
      <c r="CA8" s="980"/>
      <c r="CB8" s="980"/>
      <c r="CC8" s="980"/>
      <c r="CD8" s="1088"/>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9" t="s">
        <v>291</v>
      </c>
      <c r="B10" s="1090"/>
      <c r="C10" s="1090"/>
      <c r="D10" s="1090"/>
      <c r="E10" s="1090"/>
      <c r="F10" s="1091"/>
      <c r="G10" s="1089"/>
      <c r="H10" s="1090"/>
      <c r="I10" s="1090"/>
      <c r="J10" s="1091"/>
      <c r="K10" s="573"/>
      <c r="L10" s="574"/>
      <c r="M10" s="1089" t="s">
        <v>291</v>
      </c>
      <c r="N10" s="1090"/>
      <c r="O10" s="1090"/>
      <c r="P10" s="1090"/>
      <c r="Q10" s="1090"/>
      <c r="R10" s="1091"/>
      <c r="S10" s="1089"/>
      <c r="T10" s="1090"/>
      <c r="U10" s="1090"/>
      <c r="V10" s="1091"/>
      <c r="W10" s="573"/>
      <c r="X10" s="574"/>
      <c r="Y10" s="1097" t="s">
        <v>291</v>
      </c>
      <c r="Z10" s="1090"/>
      <c r="AA10" s="1090"/>
      <c r="AB10" s="1090"/>
      <c r="AC10" s="1090"/>
      <c r="AD10" s="1091"/>
      <c r="AE10" s="1089"/>
      <c r="AF10" s="1090"/>
      <c r="AG10" s="1090"/>
      <c r="AH10" s="1091"/>
      <c r="AI10" s="573"/>
      <c r="AJ10" s="574"/>
      <c r="AK10" s="1089" t="s">
        <v>291</v>
      </c>
      <c r="AL10" s="1090"/>
      <c r="AM10" s="1090"/>
      <c r="AN10" s="1090"/>
      <c r="AO10" s="1090"/>
      <c r="AP10" s="1091"/>
      <c r="AQ10" s="1089"/>
      <c r="AR10" s="1090"/>
      <c r="AS10" s="1090"/>
      <c r="AT10" s="1091"/>
      <c r="AU10" s="573"/>
      <c r="AV10" s="574"/>
      <c r="AW10" s="1089" t="s">
        <v>291</v>
      </c>
      <c r="AX10" s="1090"/>
      <c r="AY10" s="1090"/>
      <c r="AZ10" s="1090"/>
      <c r="BA10" s="1090"/>
      <c r="BB10" s="1091"/>
      <c r="BC10" s="1089"/>
      <c r="BD10" s="1090"/>
      <c r="BE10" s="1090"/>
      <c r="BF10" s="1091"/>
      <c r="BG10" s="573"/>
      <c r="BH10" s="574"/>
      <c r="BI10" s="1089" t="s">
        <v>291</v>
      </c>
      <c r="BJ10" s="1090"/>
      <c r="BK10" s="1090"/>
      <c r="BL10" s="1090"/>
      <c r="BM10" s="1090"/>
      <c r="BN10" s="1091"/>
      <c r="BO10" s="1089"/>
      <c r="BP10" s="1090"/>
      <c r="BQ10" s="1090"/>
      <c r="BR10" s="1091"/>
      <c r="BS10" s="573"/>
      <c r="BT10" s="574"/>
      <c r="BU10" s="1089" t="s">
        <v>291</v>
      </c>
      <c r="BV10" s="1090"/>
      <c r="BW10" s="1090"/>
      <c r="BX10" s="1090"/>
      <c r="BY10" s="1090"/>
      <c r="BZ10" s="1091"/>
      <c r="CA10" s="1089"/>
      <c r="CB10" s="1090"/>
      <c r="CC10" s="1090"/>
      <c r="CD10" s="1091"/>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t="str">
        <f>IF(AND(I13=0,K13=0,B13=""),"No Line Item",1)</f>
        <v>No Line Item</v>
      </c>
      <c r="B13" s="1080"/>
      <c r="C13" s="1081"/>
      <c r="D13" s="1081"/>
      <c r="E13" s="1081"/>
      <c r="F13" s="1081"/>
      <c r="G13" s="1082"/>
      <c r="H13" s="4"/>
      <c r="I13" s="3"/>
      <c r="J13" s="5"/>
      <c r="K13" s="6"/>
      <c r="L13" s="591">
        <f t="shared" ref="L13:L31" si="0">I13*K13</f>
        <v>0</v>
      </c>
      <c r="M13" s="590" t="str">
        <f>IF(AND(U13=0,W13=0,N13=""),"No Line Item",1)</f>
        <v>No Line Item</v>
      </c>
      <c r="N13" s="1080"/>
      <c r="O13" s="1081"/>
      <c r="P13" s="1081"/>
      <c r="Q13" s="1081"/>
      <c r="R13" s="1081"/>
      <c r="S13" s="1082"/>
      <c r="T13" s="4"/>
      <c r="U13" s="3"/>
      <c r="V13" s="5"/>
      <c r="W13" s="6"/>
      <c r="X13" s="591">
        <f t="shared" ref="X13:X28" si="1">U13*W13</f>
        <v>0</v>
      </c>
      <c r="Y13" s="590" t="str">
        <f>IF(AND(AG13=0,AI13=0,Z13=""),"No Line Item",1)</f>
        <v>No Line Item</v>
      </c>
      <c r="Z13" s="1080"/>
      <c r="AA13" s="1081"/>
      <c r="AB13" s="1081"/>
      <c r="AC13" s="1081"/>
      <c r="AD13" s="1081"/>
      <c r="AE13" s="1082"/>
      <c r="AF13" s="4"/>
      <c r="AG13" s="3"/>
      <c r="AH13" s="5"/>
      <c r="AI13" s="6"/>
      <c r="AJ13" s="591">
        <f t="shared" ref="AJ13:AJ28" si="2">AG13*AI13</f>
        <v>0</v>
      </c>
      <c r="AK13" s="590" t="str">
        <f>IF(AND(AS13=0,AU13=0,AL13=""),"No Line Item",1)</f>
        <v>No Line Item</v>
      </c>
      <c r="AL13" s="1080"/>
      <c r="AM13" s="1081"/>
      <c r="AN13" s="1081"/>
      <c r="AO13" s="1081"/>
      <c r="AP13" s="1081"/>
      <c r="AQ13" s="1082"/>
      <c r="AR13" s="4"/>
      <c r="AS13" s="3"/>
      <c r="AT13" s="5"/>
      <c r="AU13" s="6"/>
      <c r="AV13" s="591">
        <f t="shared" ref="AV13:AV28" si="3">AS13*AU13</f>
        <v>0</v>
      </c>
      <c r="AW13" s="590" t="str">
        <f>IF(AND(BE13=0,BG13=0,AX13=""),"No Line Item",1)</f>
        <v>No Line Item</v>
      </c>
      <c r="AX13" s="1080"/>
      <c r="AY13" s="1081"/>
      <c r="AZ13" s="1081"/>
      <c r="BA13" s="1081"/>
      <c r="BB13" s="1081"/>
      <c r="BC13" s="1082"/>
      <c r="BD13" s="4"/>
      <c r="BE13" s="3"/>
      <c r="BF13" s="5"/>
      <c r="BG13" s="6"/>
      <c r="BH13" s="591">
        <f t="shared" ref="BH13:BH28" si="4">BE13*BG13</f>
        <v>0</v>
      </c>
      <c r="BI13" s="590" t="str">
        <f>IF(AND(BQ13=0,BS13=0,BJ13=""),"No Line Item",1)</f>
        <v>No Line Item</v>
      </c>
      <c r="BJ13" s="1080"/>
      <c r="BK13" s="1081"/>
      <c r="BL13" s="1081"/>
      <c r="BM13" s="1081"/>
      <c r="BN13" s="1081"/>
      <c r="BO13" s="1082"/>
      <c r="BP13" s="4"/>
      <c r="BQ13" s="3"/>
      <c r="BR13" s="5"/>
      <c r="BS13" s="6"/>
      <c r="BT13" s="591">
        <f t="shared" ref="BT13:BT28" si="5">BQ13*BS13</f>
        <v>0</v>
      </c>
      <c r="BU13" s="590" t="str">
        <f>IF(AND(CC13=0,CE13=0,BV13=""),"No Line Item",1)</f>
        <v>No Line Item</v>
      </c>
      <c r="BV13" s="1080"/>
      <c r="BW13" s="1081"/>
      <c r="BX13" s="1081"/>
      <c r="BY13" s="1081"/>
      <c r="BZ13" s="1081"/>
      <c r="CA13" s="1082"/>
      <c r="CB13" s="4"/>
      <c r="CC13" s="3"/>
      <c r="CD13" s="5"/>
      <c r="CE13" s="6"/>
      <c r="CF13" s="591">
        <f t="shared" ref="CF13:CF28" si="6">CC13*CE13</f>
        <v>0</v>
      </c>
    </row>
    <row r="14" spans="1:84" ht="23.85" customHeight="1" x14ac:dyDescent="0.2">
      <c r="A14" s="590" t="str">
        <f>IF(AND(I14=0,K14=0,B14=""),"No Line Item",A13+1)</f>
        <v>No Line Item</v>
      </c>
      <c r="B14" s="1080"/>
      <c r="C14" s="1081"/>
      <c r="D14" s="1081"/>
      <c r="E14" s="1081"/>
      <c r="F14" s="1081"/>
      <c r="G14" s="1082"/>
      <c r="H14" s="4"/>
      <c r="I14" s="3"/>
      <c r="J14" s="5"/>
      <c r="K14" s="6"/>
      <c r="L14" s="591">
        <f t="shared" si="0"/>
        <v>0</v>
      </c>
      <c r="M14" s="590" t="str">
        <f>IF(AND(U14=0,W14=0,N14=""),"No Line Item",M13+1)</f>
        <v>No Line Item</v>
      </c>
      <c r="N14" s="1080"/>
      <c r="O14" s="1081"/>
      <c r="P14" s="1081"/>
      <c r="Q14" s="1081"/>
      <c r="R14" s="1081"/>
      <c r="S14" s="1082"/>
      <c r="T14" s="4"/>
      <c r="U14" s="3"/>
      <c r="V14" s="5"/>
      <c r="W14" s="6"/>
      <c r="X14" s="591">
        <f t="shared" si="1"/>
        <v>0</v>
      </c>
      <c r="Y14" s="590" t="str">
        <f>IF(AND(AG14=0,AI14=0,Z14=""),"No Line Item",Y13+1)</f>
        <v>No Line Item</v>
      </c>
      <c r="Z14" s="1080"/>
      <c r="AA14" s="1081"/>
      <c r="AB14" s="1081"/>
      <c r="AC14" s="1081"/>
      <c r="AD14" s="1081"/>
      <c r="AE14" s="1082"/>
      <c r="AF14" s="4"/>
      <c r="AG14" s="3"/>
      <c r="AH14" s="5"/>
      <c r="AI14" s="6"/>
      <c r="AJ14" s="591">
        <f t="shared" si="2"/>
        <v>0</v>
      </c>
      <c r="AK14" s="590" t="str">
        <f>IF(AND(AS14=0,AU14=0,AL14=""),"No Line Item",AK13+1)</f>
        <v>No Line Item</v>
      </c>
      <c r="AL14" s="1080"/>
      <c r="AM14" s="1081"/>
      <c r="AN14" s="1081"/>
      <c r="AO14" s="1081"/>
      <c r="AP14" s="1081"/>
      <c r="AQ14" s="1082"/>
      <c r="AR14" s="4"/>
      <c r="AS14" s="3"/>
      <c r="AT14" s="5"/>
      <c r="AU14" s="6"/>
      <c r="AV14" s="591">
        <f t="shared" si="3"/>
        <v>0</v>
      </c>
      <c r="AW14" s="590" t="str">
        <f>IF(AND(BE14=0,BG14=0,AX14=""),"No Line Item",AW13+1)</f>
        <v>No Line Item</v>
      </c>
      <c r="AX14" s="1080"/>
      <c r="AY14" s="1081"/>
      <c r="AZ14" s="1081"/>
      <c r="BA14" s="1081"/>
      <c r="BB14" s="1081"/>
      <c r="BC14" s="1082"/>
      <c r="BD14" s="4"/>
      <c r="BE14" s="3"/>
      <c r="BF14" s="5"/>
      <c r="BG14" s="6"/>
      <c r="BH14" s="591">
        <f t="shared" si="4"/>
        <v>0</v>
      </c>
      <c r="BI14" s="590" t="str">
        <f>IF(AND(BQ14=0,BS14=0,BJ14=""),"No Line Item",BI13+1)</f>
        <v>No Line Item</v>
      </c>
      <c r="BJ14" s="1080"/>
      <c r="BK14" s="1081"/>
      <c r="BL14" s="1081"/>
      <c r="BM14" s="1081"/>
      <c r="BN14" s="1081"/>
      <c r="BO14" s="1082"/>
      <c r="BP14" s="4"/>
      <c r="BQ14" s="3"/>
      <c r="BR14" s="5"/>
      <c r="BS14" s="6"/>
      <c r="BT14" s="591">
        <f t="shared" si="5"/>
        <v>0</v>
      </c>
      <c r="BU14" s="590" t="str">
        <f>IF(AND(CC14=0,CE14=0,BV14=""),"No Line Item",BU13+1)</f>
        <v>No Line Item</v>
      </c>
      <c r="BV14" s="1080"/>
      <c r="BW14" s="1081"/>
      <c r="BX14" s="1081"/>
      <c r="BY14" s="1081"/>
      <c r="BZ14" s="1081"/>
      <c r="CA14" s="1082"/>
      <c r="CB14" s="4"/>
      <c r="CC14" s="3"/>
      <c r="CD14" s="5"/>
      <c r="CE14" s="6"/>
      <c r="CF14" s="591">
        <f t="shared" si="6"/>
        <v>0</v>
      </c>
    </row>
    <row r="15" spans="1:84" ht="23.85" customHeight="1" x14ac:dyDescent="0.2">
      <c r="A15" s="590" t="str">
        <f t="shared" ref="A15:A30" si="7">IF(AND(I15=0,K15=0,B15=""),"No Line Item",A14+1)</f>
        <v>No Line Item</v>
      </c>
      <c r="B15" s="1080"/>
      <c r="C15" s="1081"/>
      <c r="D15" s="1081"/>
      <c r="E15" s="1081"/>
      <c r="F15" s="1081"/>
      <c r="G15" s="1082"/>
      <c r="H15" s="4"/>
      <c r="I15" s="3"/>
      <c r="J15" s="5"/>
      <c r="K15" s="6"/>
      <c r="L15" s="591">
        <f t="shared" si="0"/>
        <v>0</v>
      </c>
      <c r="M15" s="590" t="str">
        <f t="shared" ref="M15:M30" si="8">IF(AND(U15=0,W15=0,N15=""),"No Line Item",M14+1)</f>
        <v>No Line Item</v>
      </c>
      <c r="N15" s="1080"/>
      <c r="O15" s="1081"/>
      <c r="P15" s="1081"/>
      <c r="Q15" s="1081"/>
      <c r="R15" s="1081"/>
      <c r="S15" s="1082"/>
      <c r="T15" s="4"/>
      <c r="U15" s="3"/>
      <c r="V15" s="5"/>
      <c r="W15" s="6"/>
      <c r="X15" s="591">
        <f t="shared" si="1"/>
        <v>0</v>
      </c>
      <c r="Y15" s="590" t="str">
        <f t="shared" ref="Y15:Y30" si="9">IF(AND(AG15=0,AI15=0,Z15=""),"No Line Item",Y14+1)</f>
        <v>No Line Item</v>
      </c>
      <c r="Z15" s="1080"/>
      <c r="AA15" s="1081"/>
      <c r="AB15" s="1081"/>
      <c r="AC15" s="1081"/>
      <c r="AD15" s="1081"/>
      <c r="AE15" s="1082"/>
      <c r="AF15" s="4"/>
      <c r="AG15" s="3"/>
      <c r="AH15" s="5"/>
      <c r="AI15" s="6"/>
      <c r="AJ15" s="591">
        <f t="shared" si="2"/>
        <v>0</v>
      </c>
      <c r="AK15" s="590" t="str">
        <f t="shared" ref="AK15:AK30" si="10">IF(AND(AS15=0,AU15=0,AL15=""),"No Line Item",AK14+1)</f>
        <v>No Line Item</v>
      </c>
      <c r="AL15" s="1080"/>
      <c r="AM15" s="1081"/>
      <c r="AN15" s="1081"/>
      <c r="AO15" s="1081"/>
      <c r="AP15" s="1081"/>
      <c r="AQ15" s="1082"/>
      <c r="AR15" s="4"/>
      <c r="AS15" s="3"/>
      <c r="AT15" s="5"/>
      <c r="AU15" s="6"/>
      <c r="AV15" s="591">
        <f t="shared" si="3"/>
        <v>0</v>
      </c>
      <c r="AW15" s="590" t="str">
        <f t="shared" ref="AW15:AW30" si="11">IF(AND(BE15=0,BG15=0,AX15=""),"No Line Item",AW14+1)</f>
        <v>No Line Item</v>
      </c>
      <c r="AX15" s="1080"/>
      <c r="AY15" s="1081"/>
      <c r="AZ15" s="1081"/>
      <c r="BA15" s="1081"/>
      <c r="BB15" s="1081"/>
      <c r="BC15" s="1082"/>
      <c r="BD15" s="4"/>
      <c r="BE15" s="3"/>
      <c r="BF15" s="5"/>
      <c r="BG15" s="6"/>
      <c r="BH15" s="591">
        <f t="shared" si="4"/>
        <v>0</v>
      </c>
      <c r="BI15" s="590" t="str">
        <f t="shared" ref="BI15:BI30" si="12">IF(AND(BQ15=0,BS15=0,BJ15=""),"No Line Item",BI14+1)</f>
        <v>No Line Item</v>
      </c>
      <c r="BJ15" s="1080"/>
      <c r="BK15" s="1081"/>
      <c r="BL15" s="1081"/>
      <c r="BM15" s="1081"/>
      <c r="BN15" s="1081"/>
      <c r="BO15" s="1082"/>
      <c r="BP15" s="4"/>
      <c r="BQ15" s="3"/>
      <c r="BR15" s="5"/>
      <c r="BS15" s="6"/>
      <c r="BT15" s="591">
        <f t="shared" si="5"/>
        <v>0</v>
      </c>
      <c r="BU15" s="590" t="str">
        <f t="shared" ref="BU15:BU30" si="13">IF(AND(CC15=0,CE15=0,BV15=""),"No Line Item",BU14+1)</f>
        <v>No Line Item</v>
      </c>
      <c r="BV15" s="1080"/>
      <c r="BW15" s="1081"/>
      <c r="BX15" s="1081"/>
      <c r="BY15" s="1081"/>
      <c r="BZ15" s="1081"/>
      <c r="CA15" s="1082"/>
      <c r="CB15" s="4"/>
      <c r="CC15" s="3"/>
      <c r="CD15" s="5"/>
      <c r="CE15" s="6"/>
      <c r="CF15" s="591">
        <f t="shared" si="6"/>
        <v>0</v>
      </c>
    </row>
    <row r="16" spans="1:84" ht="23.85" customHeight="1" x14ac:dyDescent="0.2">
      <c r="A16" s="590" t="str">
        <f t="shared" si="7"/>
        <v>No Line Item</v>
      </c>
      <c r="B16" s="1080"/>
      <c r="C16" s="1081"/>
      <c r="D16" s="1081"/>
      <c r="E16" s="1081"/>
      <c r="F16" s="1081"/>
      <c r="G16" s="1082"/>
      <c r="H16" s="4"/>
      <c r="I16" s="3"/>
      <c r="J16" s="5"/>
      <c r="K16" s="6"/>
      <c r="L16" s="591">
        <f t="shared" si="0"/>
        <v>0</v>
      </c>
      <c r="M16" s="590" t="str">
        <f t="shared" si="8"/>
        <v>No Line Item</v>
      </c>
      <c r="N16" s="1080"/>
      <c r="O16" s="1081"/>
      <c r="P16" s="1081"/>
      <c r="Q16" s="1081"/>
      <c r="R16" s="1081"/>
      <c r="S16" s="1082"/>
      <c r="T16" s="4"/>
      <c r="U16" s="3"/>
      <c r="V16" s="5"/>
      <c r="W16" s="6"/>
      <c r="X16" s="591">
        <f t="shared" si="1"/>
        <v>0</v>
      </c>
      <c r="Y16" s="590" t="str">
        <f t="shared" si="9"/>
        <v>No Line Item</v>
      </c>
      <c r="Z16" s="1080"/>
      <c r="AA16" s="1081"/>
      <c r="AB16" s="1081"/>
      <c r="AC16" s="1081"/>
      <c r="AD16" s="1081"/>
      <c r="AE16" s="1082"/>
      <c r="AF16" s="4"/>
      <c r="AG16" s="3"/>
      <c r="AH16" s="5"/>
      <c r="AI16" s="6"/>
      <c r="AJ16" s="591">
        <f t="shared" si="2"/>
        <v>0</v>
      </c>
      <c r="AK16" s="590" t="str">
        <f t="shared" si="10"/>
        <v>No Line Item</v>
      </c>
      <c r="AL16" s="1080"/>
      <c r="AM16" s="1081"/>
      <c r="AN16" s="1081"/>
      <c r="AO16" s="1081"/>
      <c r="AP16" s="1081"/>
      <c r="AQ16" s="1082"/>
      <c r="AR16" s="4"/>
      <c r="AS16" s="3"/>
      <c r="AT16" s="5"/>
      <c r="AU16" s="6"/>
      <c r="AV16" s="591">
        <f t="shared" si="3"/>
        <v>0</v>
      </c>
      <c r="AW16" s="590" t="str">
        <f t="shared" si="11"/>
        <v>No Line Item</v>
      </c>
      <c r="AX16" s="1080"/>
      <c r="AY16" s="1081"/>
      <c r="AZ16" s="1081"/>
      <c r="BA16" s="1081"/>
      <c r="BB16" s="1081"/>
      <c r="BC16" s="1082"/>
      <c r="BD16" s="4"/>
      <c r="BE16" s="3"/>
      <c r="BF16" s="5"/>
      <c r="BG16" s="6"/>
      <c r="BH16" s="591">
        <f t="shared" si="4"/>
        <v>0</v>
      </c>
      <c r="BI16" s="590" t="str">
        <f t="shared" si="12"/>
        <v>No Line Item</v>
      </c>
      <c r="BJ16" s="1080"/>
      <c r="BK16" s="1081"/>
      <c r="BL16" s="1081"/>
      <c r="BM16" s="1081"/>
      <c r="BN16" s="1081"/>
      <c r="BO16" s="1082"/>
      <c r="BP16" s="4"/>
      <c r="BQ16" s="3"/>
      <c r="BR16" s="5"/>
      <c r="BS16" s="6"/>
      <c r="BT16" s="591">
        <f t="shared" si="5"/>
        <v>0</v>
      </c>
      <c r="BU16" s="590" t="str">
        <f t="shared" si="13"/>
        <v>No Line Item</v>
      </c>
      <c r="BV16" s="1080"/>
      <c r="BW16" s="1081"/>
      <c r="BX16" s="1081"/>
      <c r="BY16" s="1081"/>
      <c r="BZ16" s="1081"/>
      <c r="CA16" s="1082"/>
      <c r="CB16" s="4"/>
      <c r="CC16" s="3"/>
      <c r="CD16" s="5"/>
      <c r="CE16" s="6"/>
      <c r="CF16" s="591">
        <f t="shared" si="6"/>
        <v>0</v>
      </c>
    </row>
    <row r="17" spans="1:84" ht="23.85" customHeight="1" x14ac:dyDescent="0.2">
      <c r="A17" s="590" t="str">
        <f t="shared" si="7"/>
        <v>No Line Item</v>
      </c>
      <c r="B17" s="1080"/>
      <c r="C17" s="1081"/>
      <c r="D17" s="1081"/>
      <c r="E17" s="1081"/>
      <c r="F17" s="1081"/>
      <c r="G17" s="1082"/>
      <c r="H17" s="4"/>
      <c r="I17" s="3"/>
      <c r="J17" s="5"/>
      <c r="K17" s="6"/>
      <c r="L17" s="591">
        <f t="shared" si="0"/>
        <v>0</v>
      </c>
      <c r="M17" s="590" t="str">
        <f t="shared" si="8"/>
        <v>No Line Item</v>
      </c>
      <c r="N17" s="1080"/>
      <c r="O17" s="1081"/>
      <c r="P17" s="1081"/>
      <c r="Q17" s="1081"/>
      <c r="R17" s="1081"/>
      <c r="S17" s="1082"/>
      <c r="T17" s="4"/>
      <c r="U17" s="3"/>
      <c r="V17" s="5"/>
      <c r="W17" s="6"/>
      <c r="X17" s="591">
        <f t="shared" si="1"/>
        <v>0</v>
      </c>
      <c r="Y17" s="590" t="str">
        <f t="shared" si="9"/>
        <v>No Line Item</v>
      </c>
      <c r="Z17" s="1080"/>
      <c r="AA17" s="1081"/>
      <c r="AB17" s="1081"/>
      <c r="AC17" s="1081"/>
      <c r="AD17" s="1081"/>
      <c r="AE17" s="1082"/>
      <c r="AF17" s="4"/>
      <c r="AG17" s="3"/>
      <c r="AH17" s="5"/>
      <c r="AI17" s="6"/>
      <c r="AJ17" s="591">
        <f t="shared" si="2"/>
        <v>0</v>
      </c>
      <c r="AK17" s="590" t="str">
        <f t="shared" si="10"/>
        <v>No Line Item</v>
      </c>
      <c r="AL17" s="1080"/>
      <c r="AM17" s="1081"/>
      <c r="AN17" s="1081"/>
      <c r="AO17" s="1081"/>
      <c r="AP17" s="1081"/>
      <c r="AQ17" s="1082"/>
      <c r="AR17" s="4"/>
      <c r="AS17" s="3"/>
      <c r="AT17" s="5"/>
      <c r="AU17" s="6"/>
      <c r="AV17" s="591">
        <f t="shared" si="3"/>
        <v>0</v>
      </c>
      <c r="AW17" s="590" t="str">
        <f t="shared" si="11"/>
        <v>No Line Item</v>
      </c>
      <c r="AX17" s="1080"/>
      <c r="AY17" s="1081"/>
      <c r="AZ17" s="1081"/>
      <c r="BA17" s="1081"/>
      <c r="BB17" s="1081"/>
      <c r="BC17" s="1082"/>
      <c r="BD17" s="4"/>
      <c r="BE17" s="3"/>
      <c r="BF17" s="5"/>
      <c r="BG17" s="6"/>
      <c r="BH17" s="591">
        <f t="shared" si="4"/>
        <v>0</v>
      </c>
      <c r="BI17" s="590" t="str">
        <f t="shared" si="12"/>
        <v>No Line Item</v>
      </c>
      <c r="BJ17" s="1080"/>
      <c r="BK17" s="1081"/>
      <c r="BL17" s="1081"/>
      <c r="BM17" s="1081"/>
      <c r="BN17" s="1081"/>
      <c r="BO17" s="1082"/>
      <c r="BP17" s="4"/>
      <c r="BQ17" s="3"/>
      <c r="BR17" s="5"/>
      <c r="BS17" s="6"/>
      <c r="BT17" s="591">
        <f t="shared" si="5"/>
        <v>0</v>
      </c>
      <c r="BU17" s="590" t="str">
        <f t="shared" si="13"/>
        <v>No Line Item</v>
      </c>
      <c r="BV17" s="1080"/>
      <c r="BW17" s="1081"/>
      <c r="BX17" s="1081"/>
      <c r="BY17" s="1081"/>
      <c r="BZ17" s="1081"/>
      <c r="CA17" s="1082"/>
      <c r="CB17" s="4"/>
      <c r="CC17" s="3"/>
      <c r="CD17" s="5"/>
      <c r="CE17" s="6"/>
      <c r="CF17" s="591">
        <f t="shared" si="6"/>
        <v>0</v>
      </c>
    </row>
    <row r="18" spans="1:84" ht="23.85" customHeight="1" x14ac:dyDescent="0.2">
      <c r="A18" s="590" t="str">
        <f t="shared" si="7"/>
        <v>No Line Item</v>
      </c>
      <c r="B18" s="1080"/>
      <c r="C18" s="1081"/>
      <c r="D18" s="1081"/>
      <c r="E18" s="1081"/>
      <c r="F18" s="1081"/>
      <c r="G18" s="1082"/>
      <c r="H18" s="4"/>
      <c r="I18" s="3"/>
      <c r="J18" s="5"/>
      <c r="K18" s="6"/>
      <c r="L18" s="591">
        <f t="shared" si="0"/>
        <v>0</v>
      </c>
      <c r="M18" s="590" t="str">
        <f t="shared" si="8"/>
        <v>No Line Item</v>
      </c>
      <c r="N18" s="1080"/>
      <c r="O18" s="1081"/>
      <c r="P18" s="1081"/>
      <c r="Q18" s="1081"/>
      <c r="R18" s="1081"/>
      <c r="S18" s="1082"/>
      <c r="T18" s="4"/>
      <c r="U18" s="3"/>
      <c r="V18" s="5"/>
      <c r="W18" s="6"/>
      <c r="X18" s="591">
        <f t="shared" si="1"/>
        <v>0</v>
      </c>
      <c r="Y18" s="590" t="str">
        <f t="shared" si="9"/>
        <v>No Line Item</v>
      </c>
      <c r="Z18" s="1080"/>
      <c r="AA18" s="1081"/>
      <c r="AB18" s="1081"/>
      <c r="AC18" s="1081"/>
      <c r="AD18" s="1081"/>
      <c r="AE18" s="1082"/>
      <c r="AF18" s="4"/>
      <c r="AG18" s="3"/>
      <c r="AH18" s="5"/>
      <c r="AI18" s="6"/>
      <c r="AJ18" s="591">
        <f t="shared" si="2"/>
        <v>0</v>
      </c>
      <c r="AK18" s="590" t="str">
        <f t="shared" si="10"/>
        <v>No Line Item</v>
      </c>
      <c r="AL18" s="1080"/>
      <c r="AM18" s="1081"/>
      <c r="AN18" s="1081"/>
      <c r="AO18" s="1081"/>
      <c r="AP18" s="1081"/>
      <c r="AQ18" s="1082"/>
      <c r="AR18" s="4"/>
      <c r="AS18" s="3"/>
      <c r="AT18" s="5"/>
      <c r="AU18" s="6"/>
      <c r="AV18" s="591">
        <f t="shared" si="3"/>
        <v>0</v>
      </c>
      <c r="AW18" s="590" t="str">
        <f t="shared" si="11"/>
        <v>No Line Item</v>
      </c>
      <c r="AX18" s="1080"/>
      <c r="AY18" s="1081"/>
      <c r="AZ18" s="1081"/>
      <c r="BA18" s="1081"/>
      <c r="BB18" s="1081"/>
      <c r="BC18" s="1082"/>
      <c r="BD18" s="4"/>
      <c r="BE18" s="3"/>
      <c r="BF18" s="5"/>
      <c r="BG18" s="6"/>
      <c r="BH18" s="591">
        <f t="shared" si="4"/>
        <v>0</v>
      </c>
      <c r="BI18" s="590" t="str">
        <f t="shared" si="12"/>
        <v>No Line Item</v>
      </c>
      <c r="BJ18" s="1080"/>
      <c r="BK18" s="1081"/>
      <c r="BL18" s="1081"/>
      <c r="BM18" s="1081"/>
      <c r="BN18" s="1081"/>
      <c r="BO18" s="1082"/>
      <c r="BP18" s="4"/>
      <c r="BQ18" s="3"/>
      <c r="BR18" s="5"/>
      <c r="BS18" s="6"/>
      <c r="BT18" s="591">
        <f t="shared" si="5"/>
        <v>0</v>
      </c>
      <c r="BU18" s="590" t="str">
        <f t="shared" si="13"/>
        <v>No Line Item</v>
      </c>
      <c r="BV18" s="1080"/>
      <c r="BW18" s="1081"/>
      <c r="BX18" s="1081"/>
      <c r="BY18" s="1081"/>
      <c r="BZ18" s="1081"/>
      <c r="CA18" s="1082"/>
      <c r="CB18" s="4"/>
      <c r="CC18" s="3"/>
      <c r="CD18" s="5"/>
      <c r="CE18" s="6"/>
      <c r="CF18" s="591">
        <f t="shared" si="6"/>
        <v>0</v>
      </c>
    </row>
    <row r="19" spans="1:84" ht="23.85" customHeight="1" x14ac:dyDescent="0.2">
      <c r="A19" s="590" t="str">
        <f t="shared" si="7"/>
        <v>No Line Item</v>
      </c>
      <c r="B19" s="1080"/>
      <c r="C19" s="1081"/>
      <c r="D19" s="1081"/>
      <c r="E19" s="1081"/>
      <c r="F19" s="1081"/>
      <c r="G19" s="1082"/>
      <c r="H19" s="4"/>
      <c r="I19" s="3"/>
      <c r="J19" s="5"/>
      <c r="K19" s="6"/>
      <c r="L19" s="591">
        <f t="shared" si="0"/>
        <v>0</v>
      </c>
      <c r="M19" s="590" t="str">
        <f t="shared" si="8"/>
        <v>No Line Item</v>
      </c>
      <c r="N19" s="1080"/>
      <c r="O19" s="1081"/>
      <c r="P19" s="1081"/>
      <c r="Q19" s="1081"/>
      <c r="R19" s="1081"/>
      <c r="S19" s="1082"/>
      <c r="T19" s="4"/>
      <c r="U19" s="3"/>
      <c r="V19" s="5"/>
      <c r="W19" s="6"/>
      <c r="X19" s="591">
        <f t="shared" si="1"/>
        <v>0</v>
      </c>
      <c r="Y19" s="590" t="str">
        <f t="shared" si="9"/>
        <v>No Line Item</v>
      </c>
      <c r="Z19" s="1080"/>
      <c r="AA19" s="1081"/>
      <c r="AB19" s="1081"/>
      <c r="AC19" s="1081"/>
      <c r="AD19" s="1081"/>
      <c r="AE19" s="1082"/>
      <c r="AF19" s="4"/>
      <c r="AG19" s="3"/>
      <c r="AH19" s="5"/>
      <c r="AI19" s="6"/>
      <c r="AJ19" s="591">
        <f t="shared" si="2"/>
        <v>0</v>
      </c>
      <c r="AK19" s="590" t="str">
        <f t="shared" si="10"/>
        <v>No Line Item</v>
      </c>
      <c r="AL19" s="1080"/>
      <c r="AM19" s="1081"/>
      <c r="AN19" s="1081"/>
      <c r="AO19" s="1081"/>
      <c r="AP19" s="1081"/>
      <c r="AQ19" s="1082"/>
      <c r="AR19" s="4"/>
      <c r="AS19" s="3"/>
      <c r="AT19" s="5"/>
      <c r="AU19" s="6"/>
      <c r="AV19" s="591">
        <f t="shared" si="3"/>
        <v>0</v>
      </c>
      <c r="AW19" s="590" t="str">
        <f t="shared" si="11"/>
        <v>No Line Item</v>
      </c>
      <c r="AX19" s="1080"/>
      <c r="AY19" s="1081"/>
      <c r="AZ19" s="1081"/>
      <c r="BA19" s="1081"/>
      <c r="BB19" s="1081"/>
      <c r="BC19" s="1082"/>
      <c r="BD19" s="4"/>
      <c r="BE19" s="3"/>
      <c r="BF19" s="5"/>
      <c r="BG19" s="6"/>
      <c r="BH19" s="591">
        <f t="shared" si="4"/>
        <v>0</v>
      </c>
      <c r="BI19" s="590" t="str">
        <f t="shared" si="12"/>
        <v>No Line Item</v>
      </c>
      <c r="BJ19" s="1080"/>
      <c r="BK19" s="1081"/>
      <c r="BL19" s="1081"/>
      <c r="BM19" s="1081"/>
      <c r="BN19" s="1081"/>
      <c r="BO19" s="1082"/>
      <c r="BP19" s="4"/>
      <c r="BQ19" s="3"/>
      <c r="BR19" s="5"/>
      <c r="BS19" s="6"/>
      <c r="BT19" s="591">
        <f t="shared" si="5"/>
        <v>0</v>
      </c>
      <c r="BU19" s="590" t="str">
        <f t="shared" si="13"/>
        <v>No Line Item</v>
      </c>
      <c r="BV19" s="1080"/>
      <c r="BW19" s="1081"/>
      <c r="BX19" s="1081"/>
      <c r="BY19" s="1081"/>
      <c r="BZ19" s="1081"/>
      <c r="CA19" s="1082"/>
      <c r="CB19" s="4"/>
      <c r="CC19" s="3"/>
      <c r="CD19" s="5"/>
      <c r="CE19" s="6"/>
      <c r="CF19" s="591">
        <f t="shared" si="6"/>
        <v>0</v>
      </c>
    </row>
    <row r="20" spans="1:84" ht="23.85" customHeight="1" x14ac:dyDescent="0.2">
      <c r="A20" s="590" t="str">
        <f t="shared" si="7"/>
        <v>No Line Item</v>
      </c>
      <c r="B20" s="1080"/>
      <c r="C20" s="1081"/>
      <c r="D20" s="1081"/>
      <c r="E20" s="1081"/>
      <c r="F20" s="1081"/>
      <c r="G20" s="1082"/>
      <c r="H20" s="4"/>
      <c r="I20" s="3"/>
      <c r="J20" s="5"/>
      <c r="K20" s="6"/>
      <c r="L20" s="591">
        <f t="shared" si="0"/>
        <v>0</v>
      </c>
      <c r="M20" s="590" t="str">
        <f t="shared" si="8"/>
        <v>No Line Item</v>
      </c>
      <c r="N20" s="1080"/>
      <c r="O20" s="1081"/>
      <c r="P20" s="1081"/>
      <c r="Q20" s="1081"/>
      <c r="R20" s="1081"/>
      <c r="S20" s="1082"/>
      <c r="T20" s="4"/>
      <c r="U20" s="3"/>
      <c r="V20" s="5"/>
      <c r="W20" s="6"/>
      <c r="X20" s="591">
        <f t="shared" si="1"/>
        <v>0</v>
      </c>
      <c r="Y20" s="590" t="str">
        <f t="shared" si="9"/>
        <v>No Line Item</v>
      </c>
      <c r="Z20" s="1080"/>
      <c r="AA20" s="1081"/>
      <c r="AB20" s="1081"/>
      <c r="AC20" s="1081"/>
      <c r="AD20" s="1081"/>
      <c r="AE20" s="1082"/>
      <c r="AF20" s="4"/>
      <c r="AG20" s="3"/>
      <c r="AH20" s="5"/>
      <c r="AI20" s="6"/>
      <c r="AJ20" s="591">
        <f t="shared" si="2"/>
        <v>0</v>
      </c>
      <c r="AK20" s="590" t="str">
        <f t="shared" si="10"/>
        <v>No Line Item</v>
      </c>
      <c r="AL20" s="1080"/>
      <c r="AM20" s="1081"/>
      <c r="AN20" s="1081"/>
      <c r="AO20" s="1081"/>
      <c r="AP20" s="1081"/>
      <c r="AQ20" s="1082"/>
      <c r="AR20" s="4"/>
      <c r="AS20" s="3"/>
      <c r="AT20" s="5"/>
      <c r="AU20" s="6"/>
      <c r="AV20" s="591">
        <f t="shared" si="3"/>
        <v>0</v>
      </c>
      <c r="AW20" s="590" t="str">
        <f t="shared" si="11"/>
        <v>No Line Item</v>
      </c>
      <c r="AX20" s="1080"/>
      <c r="AY20" s="1081"/>
      <c r="AZ20" s="1081"/>
      <c r="BA20" s="1081"/>
      <c r="BB20" s="1081"/>
      <c r="BC20" s="1082"/>
      <c r="BD20" s="4"/>
      <c r="BE20" s="3"/>
      <c r="BF20" s="5"/>
      <c r="BG20" s="6"/>
      <c r="BH20" s="591">
        <f t="shared" si="4"/>
        <v>0</v>
      </c>
      <c r="BI20" s="590" t="str">
        <f t="shared" si="12"/>
        <v>No Line Item</v>
      </c>
      <c r="BJ20" s="1080"/>
      <c r="BK20" s="1081"/>
      <c r="BL20" s="1081"/>
      <c r="BM20" s="1081"/>
      <c r="BN20" s="1081"/>
      <c r="BO20" s="1082"/>
      <c r="BP20" s="4"/>
      <c r="BQ20" s="3"/>
      <c r="BR20" s="5"/>
      <c r="BS20" s="6"/>
      <c r="BT20" s="591">
        <f t="shared" si="5"/>
        <v>0</v>
      </c>
      <c r="BU20" s="590" t="str">
        <f t="shared" si="13"/>
        <v>No Line Item</v>
      </c>
      <c r="BV20" s="1080"/>
      <c r="BW20" s="1081"/>
      <c r="BX20" s="1081"/>
      <c r="BY20" s="1081"/>
      <c r="BZ20" s="1081"/>
      <c r="CA20" s="1082"/>
      <c r="CB20" s="4"/>
      <c r="CC20" s="3"/>
      <c r="CD20" s="5"/>
      <c r="CE20" s="6"/>
      <c r="CF20" s="591">
        <f t="shared" si="6"/>
        <v>0</v>
      </c>
    </row>
    <row r="21" spans="1:84" ht="23.85" customHeight="1" x14ac:dyDescent="0.2">
      <c r="A21" s="590" t="str">
        <f t="shared" si="7"/>
        <v>No Line Item</v>
      </c>
      <c r="B21" s="1080"/>
      <c r="C21" s="1081"/>
      <c r="D21" s="1081"/>
      <c r="E21" s="1081"/>
      <c r="F21" s="1081"/>
      <c r="G21" s="1082"/>
      <c r="H21" s="4"/>
      <c r="I21" s="3"/>
      <c r="J21" s="5"/>
      <c r="K21" s="6"/>
      <c r="L21" s="591">
        <f t="shared" si="0"/>
        <v>0</v>
      </c>
      <c r="M21" s="590" t="str">
        <f t="shared" si="8"/>
        <v>No Line Item</v>
      </c>
      <c r="N21" s="1080"/>
      <c r="O21" s="1081"/>
      <c r="P21" s="1081"/>
      <c r="Q21" s="1081"/>
      <c r="R21" s="1081"/>
      <c r="S21" s="1082"/>
      <c r="T21" s="4"/>
      <c r="U21" s="3"/>
      <c r="V21" s="5"/>
      <c r="W21" s="6"/>
      <c r="X21" s="591">
        <f t="shared" si="1"/>
        <v>0</v>
      </c>
      <c r="Y21" s="590" t="str">
        <f t="shared" si="9"/>
        <v>No Line Item</v>
      </c>
      <c r="Z21" s="1080"/>
      <c r="AA21" s="1081"/>
      <c r="AB21" s="1081"/>
      <c r="AC21" s="1081"/>
      <c r="AD21" s="1081"/>
      <c r="AE21" s="1082"/>
      <c r="AF21" s="4"/>
      <c r="AG21" s="3"/>
      <c r="AH21" s="5"/>
      <c r="AI21" s="6"/>
      <c r="AJ21" s="591">
        <f t="shared" si="2"/>
        <v>0</v>
      </c>
      <c r="AK21" s="590" t="str">
        <f t="shared" si="10"/>
        <v>No Line Item</v>
      </c>
      <c r="AL21" s="1080"/>
      <c r="AM21" s="1081"/>
      <c r="AN21" s="1081"/>
      <c r="AO21" s="1081"/>
      <c r="AP21" s="1081"/>
      <c r="AQ21" s="1082"/>
      <c r="AR21" s="4"/>
      <c r="AS21" s="3"/>
      <c r="AT21" s="5"/>
      <c r="AU21" s="6"/>
      <c r="AV21" s="591">
        <f t="shared" si="3"/>
        <v>0</v>
      </c>
      <c r="AW21" s="590" t="str">
        <f t="shared" si="11"/>
        <v>No Line Item</v>
      </c>
      <c r="AX21" s="1080"/>
      <c r="AY21" s="1081"/>
      <c r="AZ21" s="1081"/>
      <c r="BA21" s="1081"/>
      <c r="BB21" s="1081"/>
      <c r="BC21" s="1082"/>
      <c r="BD21" s="4"/>
      <c r="BE21" s="3"/>
      <c r="BF21" s="5"/>
      <c r="BG21" s="6"/>
      <c r="BH21" s="591">
        <f t="shared" si="4"/>
        <v>0</v>
      </c>
      <c r="BI21" s="590" t="str">
        <f t="shared" si="12"/>
        <v>No Line Item</v>
      </c>
      <c r="BJ21" s="1080"/>
      <c r="BK21" s="1081"/>
      <c r="BL21" s="1081"/>
      <c r="BM21" s="1081"/>
      <c r="BN21" s="1081"/>
      <c r="BO21" s="1082"/>
      <c r="BP21" s="4"/>
      <c r="BQ21" s="3"/>
      <c r="BR21" s="5"/>
      <c r="BS21" s="6"/>
      <c r="BT21" s="591">
        <f t="shared" si="5"/>
        <v>0</v>
      </c>
      <c r="BU21" s="590" t="str">
        <f t="shared" si="13"/>
        <v>No Line Item</v>
      </c>
      <c r="BV21" s="1080"/>
      <c r="BW21" s="1081"/>
      <c r="BX21" s="1081"/>
      <c r="BY21" s="1081"/>
      <c r="BZ21" s="1081"/>
      <c r="CA21" s="1082"/>
      <c r="CB21" s="4"/>
      <c r="CC21" s="3"/>
      <c r="CD21" s="5"/>
      <c r="CE21" s="6"/>
      <c r="CF21" s="591">
        <f t="shared" si="6"/>
        <v>0</v>
      </c>
    </row>
    <row r="22" spans="1:84" ht="23.85" customHeight="1" x14ac:dyDescent="0.2">
      <c r="A22" s="590" t="str">
        <f t="shared" si="7"/>
        <v>No Line Item</v>
      </c>
      <c r="B22" s="1080"/>
      <c r="C22" s="1081"/>
      <c r="D22" s="1081"/>
      <c r="E22" s="1081"/>
      <c r="F22" s="1081"/>
      <c r="G22" s="1082"/>
      <c r="H22" s="4"/>
      <c r="I22" s="3"/>
      <c r="J22" s="5"/>
      <c r="K22" s="6"/>
      <c r="L22" s="591">
        <f t="shared" si="0"/>
        <v>0</v>
      </c>
      <c r="M22" s="590" t="str">
        <f t="shared" si="8"/>
        <v>No Line Item</v>
      </c>
      <c r="N22" s="1080"/>
      <c r="O22" s="1081"/>
      <c r="P22" s="1081"/>
      <c r="Q22" s="1081"/>
      <c r="R22" s="1081"/>
      <c r="S22" s="1082"/>
      <c r="T22" s="4"/>
      <c r="U22" s="3"/>
      <c r="V22" s="5"/>
      <c r="W22" s="6"/>
      <c r="X22" s="591">
        <f t="shared" si="1"/>
        <v>0</v>
      </c>
      <c r="Y22" s="590" t="str">
        <f t="shared" si="9"/>
        <v>No Line Item</v>
      </c>
      <c r="Z22" s="1080"/>
      <c r="AA22" s="1081"/>
      <c r="AB22" s="1081"/>
      <c r="AC22" s="1081"/>
      <c r="AD22" s="1081"/>
      <c r="AE22" s="1082"/>
      <c r="AF22" s="4"/>
      <c r="AG22" s="3"/>
      <c r="AH22" s="5"/>
      <c r="AI22" s="6"/>
      <c r="AJ22" s="591">
        <f t="shared" si="2"/>
        <v>0</v>
      </c>
      <c r="AK22" s="590" t="str">
        <f t="shared" si="10"/>
        <v>No Line Item</v>
      </c>
      <c r="AL22" s="1080"/>
      <c r="AM22" s="1081"/>
      <c r="AN22" s="1081"/>
      <c r="AO22" s="1081"/>
      <c r="AP22" s="1081"/>
      <c r="AQ22" s="1082"/>
      <c r="AR22" s="4"/>
      <c r="AS22" s="3"/>
      <c r="AT22" s="5"/>
      <c r="AU22" s="6"/>
      <c r="AV22" s="591">
        <f t="shared" si="3"/>
        <v>0</v>
      </c>
      <c r="AW22" s="590" t="str">
        <f t="shared" si="11"/>
        <v>No Line Item</v>
      </c>
      <c r="AX22" s="1080"/>
      <c r="AY22" s="1081"/>
      <c r="AZ22" s="1081"/>
      <c r="BA22" s="1081"/>
      <c r="BB22" s="1081"/>
      <c r="BC22" s="1082"/>
      <c r="BD22" s="4"/>
      <c r="BE22" s="3"/>
      <c r="BF22" s="5"/>
      <c r="BG22" s="6"/>
      <c r="BH22" s="591">
        <f t="shared" si="4"/>
        <v>0</v>
      </c>
      <c r="BI22" s="590" t="str">
        <f t="shared" si="12"/>
        <v>No Line Item</v>
      </c>
      <c r="BJ22" s="1080"/>
      <c r="BK22" s="1081"/>
      <c r="BL22" s="1081"/>
      <c r="BM22" s="1081"/>
      <c r="BN22" s="1081"/>
      <c r="BO22" s="1082"/>
      <c r="BP22" s="4"/>
      <c r="BQ22" s="3"/>
      <c r="BR22" s="5"/>
      <c r="BS22" s="6"/>
      <c r="BT22" s="591">
        <f t="shared" si="5"/>
        <v>0</v>
      </c>
      <c r="BU22" s="590" t="str">
        <f t="shared" si="13"/>
        <v>No Line Item</v>
      </c>
      <c r="BV22" s="1080"/>
      <c r="BW22" s="1081"/>
      <c r="BX22" s="1081"/>
      <c r="BY22" s="1081"/>
      <c r="BZ22" s="1081"/>
      <c r="CA22" s="1082"/>
      <c r="CB22" s="4"/>
      <c r="CC22" s="3"/>
      <c r="CD22" s="5"/>
      <c r="CE22" s="6"/>
      <c r="CF22" s="591">
        <f t="shared" si="6"/>
        <v>0</v>
      </c>
    </row>
    <row r="23" spans="1:84" ht="23.85" customHeight="1" x14ac:dyDescent="0.2">
      <c r="A23" s="590" t="str">
        <f t="shared" si="7"/>
        <v>No Line Item</v>
      </c>
      <c r="B23" s="1080"/>
      <c r="C23" s="1081"/>
      <c r="D23" s="1081"/>
      <c r="E23" s="1081"/>
      <c r="F23" s="1081"/>
      <c r="G23" s="1082"/>
      <c r="H23" s="4"/>
      <c r="I23" s="3"/>
      <c r="J23" s="5"/>
      <c r="K23" s="6"/>
      <c r="L23" s="591">
        <f t="shared" si="0"/>
        <v>0</v>
      </c>
      <c r="M23" s="590" t="str">
        <f t="shared" si="8"/>
        <v>No Line Item</v>
      </c>
      <c r="N23" s="1080"/>
      <c r="O23" s="1081"/>
      <c r="P23" s="1081"/>
      <c r="Q23" s="1081"/>
      <c r="R23" s="1081"/>
      <c r="S23" s="1082"/>
      <c r="T23" s="4"/>
      <c r="U23" s="3"/>
      <c r="V23" s="5"/>
      <c r="W23" s="6"/>
      <c r="X23" s="591">
        <f t="shared" si="1"/>
        <v>0</v>
      </c>
      <c r="Y23" s="590" t="str">
        <f t="shared" si="9"/>
        <v>No Line Item</v>
      </c>
      <c r="Z23" s="1080"/>
      <c r="AA23" s="1081"/>
      <c r="AB23" s="1081"/>
      <c r="AC23" s="1081"/>
      <c r="AD23" s="1081"/>
      <c r="AE23" s="1082"/>
      <c r="AF23" s="4"/>
      <c r="AG23" s="3"/>
      <c r="AH23" s="5"/>
      <c r="AI23" s="6"/>
      <c r="AJ23" s="591">
        <f t="shared" si="2"/>
        <v>0</v>
      </c>
      <c r="AK23" s="590" t="str">
        <f t="shared" si="10"/>
        <v>No Line Item</v>
      </c>
      <c r="AL23" s="1080"/>
      <c r="AM23" s="1081"/>
      <c r="AN23" s="1081"/>
      <c r="AO23" s="1081"/>
      <c r="AP23" s="1081"/>
      <c r="AQ23" s="1082"/>
      <c r="AR23" s="4"/>
      <c r="AS23" s="3"/>
      <c r="AT23" s="5"/>
      <c r="AU23" s="6"/>
      <c r="AV23" s="591">
        <f t="shared" si="3"/>
        <v>0</v>
      </c>
      <c r="AW23" s="590" t="str">
        <f t="shared" si="11"/>
        <v>No Line Item</v>
      </c>
      <c r="AX23" s="1080"/>
      <c r="AY23" s="1081"/>
      <c r="AZ23" s="1081"/>
      <c r="BA23" s="1081"/>
      <c r="BB23" s="1081"/>
      <c r="BC23" s="1082"/>
      <c r="BD23" s="4"/>
      <c r="BE23" s="3"/>
      <c r="BF23" s="5"/>
      <c r="BG23" s="6"/>
      <c r="BH23" s="591">
        <f t="shared" si="4"/>
        <v>0</v>
      </c>
      <c r="BI23" s="590" t="str">
        <f t="shared" si="12"/>
        <v>No Line Item</v>
      </c>
      <c r="BJ23" s="1080"/>
      <c r="BK23" s="1081"/>
      <c r="BL23" s="1081"/>
      <c r="BM23" s="1081"/>
      <c r="BN23" s="1081"/>
      <c r="BO23" s="1082"/>
      <c r="BP23" s="4"/>
      <c r="BQ23" s="3"/>
      <c r="BR23" s="5"/>
      <c r="BS23" s="6"/>
      <c r="BT23" s="591">
        <f t="shared" si="5"/>
        <v>0</v>
      </c>
      <c r="BU23" s="590" t="str">
        <f t="shared" si="13"/>
        <v>No Line Item</v>
      </c>
      <c r="BV23" s="1080"/>
      <c r="BW23" s="1081"/>
      <c r="BX23" s="1081"/>
      <c r="BY23" s="1081"/>
      <c r="BZ23" s="1081"/>
      <c r="CA23" s="1082"/>
      <c r="CB23" s="4"/>
      <c r="CC23" s="3"/>
      <c r="CD23" s="5"/>
      <c r="CE23" s="6"/>
      <c r="CF23" s="591">
        <f t="shared" si="6"/>
        <v>0</v>
      </c>
    </row>
    <row r="24" spans="1:84" ht="23.85" customHeight="1" x14ac:dyDescent="0.2">
      <c r="A24" s="590" t="str">
        <f t="shared" si="7"/>
        <v>No Line Item</v>
      </c>
      <c r="B24" s="1080"/>
      <c r="C24" s="1081"/>
      <c r="D24" s="1081"/>
      <c r="E24" s="1081"/>
      <c r="F24" s="1081"/>
      <c r="G24" s="1082"/>
      <c r="H24" s="4"/>
      <c r="I24" s="3"/>
      <c r="J24" s="5"/>
      <c r="K24" s="6"/>
      <c r="L24" s="591">
        <f t="shared" si="0"/>
        <v>0</v>
      </c>
      <c r="M24" s="590" t="str">
        <f t="shared" si="8"/>
        <v>No Line Item</v>
      </c>
      <c r="N24" s="1080"/>
      <c r="O24" s="1081"/>
      <c r="P24" s="1081"/>
      <c r="Q24" s="1081"/>
      <c r="R24" s="1081"/>
      <c r="S24" s="1082"/>
      <c r="T24" s="4"/>
      <c r="U24" s="3"/>
      <c r="V24" s="5"/>
      <c r="W24" s="6"/>
      <c r="X24" s="591">
        <f t="shared" si="1"/>
        <v>0</v>
      </c>
      <c r="Y24" s="590" t="str">
        <f t="shared" si="9"/>
        <v>No Line Item</v>
      </c>
      <c r="Z24" s="1080"/>
      <c r="AA24" s="1081"/>
      <c r="AB24" s="1081"/>
      <c r="AC24" s="1081"/>
      <c r="AD24" s="1081"/>
      <c r="AE24" s="1082"/>
      <c r="AF24" s="4"/>
      <c r="AG24" s="3"/>
      <c r="AH24" s="5"/>
      <c r="AI24" s="6"/>
      <c r="AJ24" s="591">
        <f t="shared" si="2"/>
        <v>0</v>
      </c>
      <c r="AK24" s="590" t="str">
        <f t="shared" si="10"/>
        <v>No Line Item</v>
      </c>
      <c r="AL24" s="1080"/>
      <c r="AM24" s="1081"/>
      <c r="AN24" s="1081"/>
      <c r="AO24" s="1081"/>
      <c r="AP24" s="1081"/>
      <c r="AQ24" s="1082"/>
      <c r="AR24" s="4"/>
      <c r="AS24" s="3"/>
      <c r="AT24" s="5"/>
      <c r="AU24" s="6"/>
      <c r="AV24" s="591">
        <f t="shared" si="3"/>
        <v>0</v>
      </c>
      <c r="AW24" s="590" t="str">
        <f t="shared" si="11"/>
        <v>No Line Item</v>
      </c>
      <c r="AX24" s="1080"/>
      <c r="AY24" s="1081"/>
      <c r="AZ24" s="1081"/>
      <c r="BA24" s="1081"/>
      <c r="BB24" s="1081"/>
      <c r="BC24" s="1082"/>
      <c r="BD24" s="4"/>
      <c r="BE24" s="3"/>
      <c r="BF24" s="5"/>
      <c r="BG24" s="6"/>
      <c r="BH24" s="591">
        <f t="shared" si="4"/>
        <v>0</v>
      </c>
      <c r="BI24" s="590" t="str">
        <f t="shared" si="12"/>
        <v>No Line Item</v>
      </c>
      <c r="BJ24" s="1080"/>
      <c r="BK24" s="1081"/>
      <c r="BL24" s="1081"/>
      <c r="BM24" s="1081"/>
      <c r="BN24" s="1081"/>
      <c r="BO24" s="1082"/>
      <c r="BP24" s="4"/>
      <c r="BQ24" s="3"/>
      <c r="BR24" s="5"/>
      <c r="BS24" s="6"/>
      <c r="BT24" s="591">
        <f t="shared" si="5"/>
        <v>0</v>
      </c>
      <c r="BU24" s="590" t="str">
        <f t="shared" si="13"/>
        <v>No Line Item</v>
      </c>
      <c r="BV24" s="1080"/>
      <c r="BW24" s="1081"/>
      <c r="BX24" s="1081"/>
      <c r="BY24" s="1081"/>
      <c r="BZ24" s="1081"/>
      <c r="CA24" s="1082"/>
      <c r="CB24" s="4"/>
      <c r="CC24" s="3"/>
      <c r="CD24" s="5"/>
      <c r="CE24" s="6"/>
      <c r="CF24" s="591">
        <f t="shared" si="6"/>
        <v>0</v>
      </c>
    </row>
    <row r="25" spans="1:84" ht="23.85" customHeight="1" x14ac:dyDescent="0.2">
      <c r="A25" s="590" t="str">
        <f t="shared" si="7"/>
        <v>No Line Item</v>
      </c>
      <c r="B25" s="1080"/>
      <c r="C25" s="1081"/>
      <c r="D25" s="1081"/>
      <c r="E25" s="1081"/>
      <c r="F25" s="1081"/>
      <c r="G25" s="1082"/>
      <c r="H25" s="4"/>
      <c r="I25" s="3"/>
      <c r="J25" s="5"/>
      <c r="K25" s="6"/>
      <c r="L25" s="591">
        <f t="shared" si="0"/>
        <v>0</v>
      </c>
      <c r="M25" s="590" t="str">
        <f t="shared" si="8"/>
        <v>No Line Item</v>
      </c>
      <c r="N25" s="1080"/>
      <c r="O25" s="1081"/>
      <c r="P25" s="1081"/>
      <c r="Q25" s="1081"/>
      <c r="R25" s="1081"/>
      <c r="S25" s="1082"/>
      <c r="T25" s="4"/>
      <c r="U25" s="3"/>
      <c r="V25" s="5"/>
      <c r="W25" s="6"/>
      <c r="X25" s="591">
        <f t="shared" si="1"/>
        <v>0</v>
      </c>
      <c r="Y25" s="590" t="str">
        <f t="shared" si="9"/>
        <v>No Line Item</v>
      </c>
      <c r="Z25" s="1080"/>
      <c r="AA25" s="1081"/>
      <c r="AB25" s="1081"/>
      <c r="AC25" s="1081"/>
      <c r="AD25" s="1081"/>
      <c r="AE25" s="1082"/>
      <c r="AF25" s="4"/>
      <c r="AG25" s="3"/>
      <c r="AH25" s="5"/>
      <c r="AI25" s="6"/>
      <c r="AJ25" s="591">
        <f t="shared" si="2"/>
        <v>0</v>
      </c>
      <c r="AK25" s="590" t="str">
        <f t="shared" si="10"/>
        <v>No Line Item</v>
      </c>
      <c r="AL25" s="1080"/>
      <c r="AM25" s="1081"/>
      <c r="AN25" s="1081"/>
      <c r="AO25" s="1081"/>
      <c r="AP25" s="1081"/>
      <c r="AQ25" s="1082"/>
      <c r="AR25" s="4"/>
      <c r="AS25" s="3"/>
      <c r="AT25" s="5"/>
      <c r="AU25" s="6"/>
      <c r="AV25" s="591">
        <f t="shared" si="3"/>
        <v>0</v>
      </c>
      <c r="AW25" s="590" t="str">
        <f t="shared" si="11"/>
        <v>No Line Item</v>
      </c>
      <c r="AX25" s="1080"/>
      <c r="AY25" s="1081"/>
      <c r="AZ25" s="1081"/>
      <c r="BA25" s="1081"/>
      <c r="BB25" s="1081"/>
      <c r="BC25" s="1082"/>
      <c r="BD25" s="4"/>
      <c r="BE25" s="3"/>
      <c r="BF25" s="5"/>
      <c r="BG25" s="6"/>
      <c r="BH25" s="591">
        <f t="shared" si="4"/>
        <v>0</v>
      </c>
      <c r="BI25" s="590" t="str">
        <f t="shared" si="12"/>
        <v>No Line Item</v>
      </c>
      <c r="BJ25" s="1080"/>
      <c r="BK25" s="1081"/>
      <c r="BL25" s="1081"/>
      <c r="BM25" s="1081"/>
      <c r="BN25" s="1081"/>
      <c r="BO25" s="1082"/>
      <c r="BP25" s="4"/>
      <c r="BQ25" s="3"/>
      <c r="BR25" s="5"/>
      <c r="BS25" s="6"/>
      <c r="BT25" s="591">
        <f t="shared" si="5"/>
        <v>0</v>
      </c>
      <c r="BU25" s="590" t="str">
        <f t="shared" si="13"/>
        <v>No Line Item</v>
      </c>
      <c r="BV25" s="1080"/>
      <c r="BW25" s="1081"/>
      <c r="BX25" s="1081"/>
      <c r="BY25" s="1081"/>
      <c r="BZ25" s="1081"/>
      <c r="CA25" s="1082"/>
      <c r="CB25" s="4"/>
      <c r="CC25" s="3"/>
      <c r="CD25" s="5"/>
      <c r="CE25" s="6"/>
      <c r="CF25" s="591">
        <f t="shared" si="6"/>
        <v>0</v>
      </c>
    </row>
    <row r="26" spans="1:84" ht="23.85" customHeight="1" x14ac:dyDescent="0.2">
      <c r="A26" s="590" t="str">
        <f t="shared" si="7"/>
        <v>No Line Item</v>
      </c>
      <c r="B26" s="1080"/>
      <c r="C26" s="1081"/>
      <c r="D26" s="1081"/>
      <c r="E26" s="1081"/>
      <c r="F26" s="1081"/>
      <c r="G26" s="1082"/>
      <c r="H26" s="4"/>
      <c r="I26" s="3"/>
      <c r="J26" s="5"/>
      <c r="K26" s="6"/>
      <c r="L26" s="591">
        <f t="shared" si="0"/>
        <v>0</v>
      </c>
      <c r="M26" s="590" t="str">
        <f t="shared" si="8"/>
        <v>No Line Item</v>
      </c>
      <c r="N26" s="1080"/>
      <c r="O26" s="1081"/>
      <c r="P26" s="1081"/>
      <c r="Q26" s="1081"/>
      <c r="R26" s="1081"/>
      <c r="S26" s="1082"/>
      <c r="T26" s="4"/>
      <c r="U26" s="3"/>
      <c r="V26" s="5"/>
      <c r="W26" s="6"/>
      <c r="X26" s="591">
        <f t="shared" si="1"/>
        <v>0</v>
      </c>
      <c r="Y26" s="590" t="str">
        <f t="shared" si="9"/>
        <v>No Line Item</v>
      </c>
      <c r="Z26" s="1080"/>
      <c r="AA26" s="1081"/>
      <c r="AB26" s="1081"/>
      <c r="AC26" s="1081"/>
      <c r="AD26" s="1081"/>
      <c r="AE26" s="1082"/>
      <c r="AF26" s="4"/>
      <c r="AG26" s="3"/>
      <c r="AH26" s="5"/>
      <c r="AI26" s="6"/>
      <c r="AJ26" s="591">
        <f t="shared" si="2"/>
        <v>0</v>
      </c>
      <c r="AK26" s="590" t="str">
        <f t="shared" si="10"/>
        <v>No Line Item</v>
      </c>
      <c r="AL26" s="1080"/>
      <c r="AM26" s="1081"/>
      <c r="AN26" s="1081"/>
      <c r="AO26" s="1081"/>
      <c r="AP26" s="1081"/>
      <c r="AQ26" s="1082"/>
      <c r="AR26" s="4"/>
      <c r="AS26" s="3"/>
      <c r="AT26" s="5"/>
      <c r="AU26" s="6"/>
      <c r="AV26" s="591">
        <f t="shared" si="3"/>
        <v>0</v>
      </c>
      <c r="AW26" s="590" t="str">
        <f t="shared" si="11"/>
        <v>No Line Item</v>
      </c>
      <c r="AX26" s="1080"/>
      <c r="AY26" s="1081"/>
      <c r="AZ26" s="1081"/>
      <c r="BA26" s="1081"/>
      <c r="BB26" s="1081"/>
      <c r="BC26" s="1082"/>
      <c r="BD26" s="4"/>
      <c r="BE26" s="3"/>
      <c r="BF26" s="5"/>
      <c r="BG26" s="6"/>
      <c r="BH26" s="591">
        <f t="shared" si="4"/>
        <v>0</v>
      </c>
      <c r="BI26" s="590" t="str">
        <f t="shared" si="12"/>
        <v>No Line Item</v>
      </c>
      <c r="BJ26" s="1080"/>
      <c r="BK26" s="1081"/>
      <c r="BL26" s="1081"/>
      <c r="BM26" s="1081"/>
      <c r="BN26" s="1081"/>
      <c r="BO26" s="1082"/>
      <c r="BP26" s="4"/>
      <c r="BQ26" s="3"/>
      <c r="BR26" s="5"/>
      <c r="BS26" s="6"/>
      <c r="BT26" s="591">
        <f t="shared" si="5"/>
        <v>0</v>
      </c>
      <c r="BU26" s="590" t="str">
        <f t="shared" si="13"/>
        <v>No Line Item</v>
      </c>
      <c r="BV26" s="1080"/>
      <c r="BW26" s="1081"/>
      <c r="BX26" s="1081"/>
      <c r="BY26" s="1081"/>
      <c r="BZ26" s="1081"/>
      <c r="CA26" s="1082"/>
      <c r="CB26" s="4"/>
      <c r="CC26" s="3"/>
      <c r="CD26" s="5"/>
      <c r="CE26" s="6"/>
      <c r="CF26" s="591">
        <f t="shared" si="6"/>
        <v>0</v>
      </c>
    </row>
    <row r="27" spans="1:84" ht="23.85" customHeight="1" x14ac:dyDescent="0.2">
      <c r="A27" s="590" t="str">
        <f t="shared" si="7"/>
        <v>No Line Item</v>
      </c>
      <c r="B27" s="1080"/>
      <c r="C27" s="1081"/>
      <c r="D27" s="1081"/>
      <c r="E27" s="1081"/>
      <c r="F27" s="1081"/>
      <c r="G27" s="1082"/>
      <c r="H27" s="4"/>
      <c r="I27" s="3"/>
      <c r="J27" s="5"/>
      <c r="K27" s="6"/>
      <c r="L27" s="591">
        <f t="shared" si="0"/>
        <v>0</v>
      </c>
      <c r="M27" s="590" t="str">
        <f t="shared" si="8"/>
        <v>No Line Item</v>
      </c>
      <c r="N27" s="1080"/>
      <c r="O27" s="1081"/>
      <c r="P27" s="1081"/>
      <c r="Q27" s="1081"/>
      <c r="R27" s="1081"/>
      <c r="S27" s="1082"/>
      <c r="T27" s="4"/>
      <c r="U27" s="3"/>
      <c r="V27" s="5"/>
      <c r="W27" s="6"/>
      <c r="X27" s="591">
        <f t="shared" si="1"/>
        <v>0</v>
      </c>
      <c r="Y27" s="590" t="str">
        <f t="shared" si="9"/>
        <v>No Line Item</v>
      </c>
      <c r="Z27" s="1080"/>
      <c r="AA27" s="1081"/>
      <c r="AB27" s="1081"/>
      <c r="AC27" s="1081"/>
      <c r="AD27" s="1081"/>
      <c r="AE27" s="1082"/>
      <c r="AF27" s="4"/>
      <c r="AG27" s="3"/>
      <c r="AH27" s="5"/>
      <c r="AI27" s="6"/>
      <c r="AJ27" s="591">
        <f t="shared" si="2"/>
        <v>0</v>
      </c>
      <c r="AK27" s="590" t="str">
        <f t="shared" si="10"/>
        <v>No Line Item</v>
      </c>
      <c r="AL27" s="1080"/>
      <c r="AM27" s="1081"/>
      <c r="AN27" s="1081"/>
      <c r="AO27" s="1081"/>
      <c r="AP27" s="1081"/>
      <c r="AQ27" s="1082"/>
      <c r="AR27" s="4"/>
      <c r="AS27" s="3"/>
      <c r="AT27" s="5"/>
      <c r="AU27" s="6"/>
      <c r="AV27" s="591">
        <f t="shared" si="3"/>
        <v>0</v>
      </c>
      <c r="AW27" s="590" t="str">
        <f t="shared" si="11"/>
        <v>No Line Item</v>
      </c>
      <c r="AX27" s="1080"/>
      <c r="AY27" s="1081"/>
      <c r="AZ27" s="1081"/>
      <c r="BA27" s="1081"/>
      <c r="BB27" s="1081"/>
      <c r="BC27" s="1082"/>
      <c r="BD27" s="4"/>
      <c r="BE27" s="3"/>
      <c r="BF27" s="5"/>
      <c r="BG27" s="6"/>
      <c r="BH27" s="591">
        <f t="shared" si="4"/>
        <v>0</v>
      </c>
      <c r="BI27" s="590" t="str">
        <f t="shared" si="12"/>
        <v>No Line Item</v>
      </c>
      <c r="BJ27" s="1080"/>
      <c r="BK27" s="1081"/>
      <c r="BL27" s="1081"/>
      <c r="BM27" s="1081"/>
      <c r="BN27" s="1081"/>
      <c r="BO27" s="1082"/>
      <c r="BP27" s="4"/>
      <c r="BQ27" s="3"/>
      <c r="BR27" s="5"/>
      <c r="BS27" s="6"/>
      <c r="BT27" s="591">
        <f t="shared" si="5"/>
        <v>0</v>
      </c>
      <c r="BU27" s="590" t="str">
        <f t="shared" si="13"/>
        <v>No Line Item</v>
      </c>
      <c r="BV27" s="1080"/>
      <c r="BW27" s="1081"/>
      <c r="BX27" s="1081"/>
      <c r="BY27" s="1081"/>
      <c r="BZ27" s="1081"/>
      <c r="CA27" s="1082"/>
      <c r="CB27" s="4"/>
      <c r="CC27" s="3"/>
      <c r="CD27" s="5"/>
      <c r="CE27" s="6"/>
      <c r="CF27" s="591">
        <f t="shared" si="6"/>
        <v>0</v>
      </c>
    </row>
    <row r="28" spans="1:84" ht="23.85" customHeight="1" x14ac:dyDescent="0.2">
      <c r="A28" s="590" t="str">
        <f t="shared" si="7"/>
        <v>No Line Item</v>
      </c>
      <c r="B28" s="1080"/>
      <c r="C28" s="1081"/>
      <c r="D28" s="1081"/>
      <c r="E28" s="1081"/>
      <c r="F28" s="1081"/>
      <c r="G28" s="1082"/>
      <c r="H28" s="4"/>
      <c r="I28" s="3"/>
      <c r="J28" s="5"/>
      <c r="K28" s="6"/>
      <c r="L28" s="591">
        <f t="shared" si="0"/>
        <v>0</v>
      </c>
      <c r="M28" s="590" t="str">
        <f t="shared" si="8"/>
        <v>No Line Item</v>
      </c>
      <c r="N28" s="1080"/>
      <c r="O28" s="1081"/>
      <c r="P28" s="1081"/>
      <c r="Q28" s="1081"/>
      <c r="R28" s="1081"/>
      <c r="S28" s="1082"/>
      <c r="T28" s="4"/>
      <c r="U28" s="3"/>
      <c r="V28" s="5"/>
      <c r="W28" s="6"/>
      <c r="X28" s="591">
        <f t="shared" si="1"/>
        <v>0</v>
      </c>
      <c r="Y28" s="590" t="str">
        <f t="shared" si="9"/>
        <v>No Line Item</v>
      </c>
      <c r="Z28" s="1080"/>
      <c r="AA28" s="1081"/>
      <c r="AB28" s="1081"/>
      <c r="AC28" s="1081"/>
      <c r="AD28" s="1081"/>
      <c r="AE28" s="1082"/>
      <c r="AF28" s="4"/>
      <c r="AG28" s="3"/>
      <c r="AH28" s="5"/>
      <c r="AI28" s="6"/>
      <c r="AJ28" s="591">
        <f t="shared" si="2"/>
        <v>0</v>
      </c>
      <c r="AK28" s="590" t="str">
        <f t="shared" si="10"/>
        <v>No Line Item</v>
      </c>
      <c r="AL28" s="1080"/>
      <c r="AM28" s="1081"/>
      <c r="AN28" s="1081"/>
      <c r="AO28" s="1081"/>
      <c r="AP28" s="1081"/>
      <c r="AQ28" s="1082"/>
      <c r="AR28" s="4"/>
      <c r="AS28" s="3"/>
      <c r="AT28" s="5"/>
      <c r="AU28" s="6"/>
      <c r="AV28" s="591">
        <f t="shared" si="3"/>
        <v>0</v>
      </c>
      <c r="AW28" s="590" t="str">
        <f t="shared" si="11"/>
        <v>No Line Item</v>
      </c>
      <c r="AX28" s="1080"/>
      <c r="AY28" s="1081"/>
      <c r="AZ28" s="1081"/>
      <c r="BA28" s="1081"/>
      <c r="BB28" s="1081"/>
      <c r="BC28" s="1082"/>
      <c r="BD28" s="4"/>
      <c r="BE28" s="3"/>
      <c r="BF28" s="5"/>
      <c r="BG28" s="6"/>
      <c r="BH28" s="591">
        <f t="shared" si="4"/>
        <v>0</v>
      </c>
      <c r="BI28" s="590" t="str">
        <f t="shared" si="12"/>
        <v>No Line Item</v>
      </c>
      <c r="BJ28" s="1080"/>
      <c r="BK28" s="1081"/>
      <c r="BL28" s="1081"/>
      <c r="BM28" s="1081"/>
      <c r="BN28" s="1081"/>
      <c r="BO28" s="1082"/>
      <c r="BP28" s="4"/>
      <c r="BQ28" s="3"/>
      <c r="BR28" s="5"/>
      <c r="BS28" s="6"/>
      <c r="BT28" s="591">
        <f t="shared" si="5"/>
        <v>0</v>
      </c>
      <c r="BU28" s="590" t="str">
        <f t="shared" si="13"/>
        <v>No Line Item</v>
      </c>
      <c r="BV28" s="1080"/>
      <c r="BW28" s="1081"/>
      <c r="BX28" s="1081"/>
      <c r="BY28" s="1081"/>
      <c r="BZ28" s="1081"/>
      <c r="CA28" s="1082"/>
      <c r="CB28" s="4"/>
      <c r="CC28" s="3"/>
      <c r="CD28" s="5"/>
      <c r="CE28" s="6"/>
      <c r="CF28" s="591">
        <f t="shared" si="6"/>
        <v>0</v>
      </c>
    </row>
    <row r="29" spans="1:84" ht="23.85" customHeight="1" x14ac:dyDescent="0.2">
      <c r="A29" s="590" t="str">
        <f t="shared" si="7"/>
        <v>No Line Item</v>
      </c>
      <c r="B29" s="1080"/>
      <c r="C29" s="1081"/>
      <c r="D29" s="1081"/>
      <c r="E29" s="1081"/>
      <c r="F29" s="1081"/>
      <c r="G29" s="1082"/>
      <c r="H29" s="4"/>
      <c r="I29" s="3"/>
      <c r="J29" s="5"/>
      <c r="K29" s="6"/>
      <c r="L29" s="591">
        <f t="shared" si="0"/>
        <v>0</v>
      </c>
      <c r="M29" s="590" t="str">
        <f t="shared" si="8"/>
        <v>No Line Item</v>
      </c>
      <c r="N29" s="1080"/>
      <c r="O29" s="1081"/>
      <c r="P29" s="1081"/>
      <c r="Q29" s="1081"/>
      <c r="R29" s="1081"/>
      <c r="S29" s="1082"/>
      <c r="T29" s="4"/>
      <c r="U29" s="3"/>
      <c r="V29" s="5"/>
      <c r="W29" s="6"/>
      <c r="X29" s="591">
        <f>U29*W29</f>
        <v>0</v>
      </c>
      <c r="Y29" s="590" t="str">
        <f t="shared" si="9"/>
        <v>No Line Item</v>
      </c>
      <c r="Z29" s="1080"/>
      <c r="AA29" s="1081"/>
      <c r="AB29" s="1081"/>
      <c r="AC29" s="1081"/>
      <c r="AD29" s="1081"/>
      <c r="AE29" s="1082"/>
      <c r="AF29" s="4"/>
      <c r="AG29" s="3"/>
      <c r="AH29" s="5"/>
      <c r="AI29" s="6"/>
      <c r="AJ29" s="591">
        <f>AG29*AI29</f>
        <v>0</v>
      </c>
      <c r="AK29" s="590" t="str">
        <f t="shared" si="10"/>
        <v>No Line Item</v>
      </c>
      <c r="AL29" s="1080"/>
      <c r="AM29" s="1081"/>
      <c r="AN29" s="1081"/>
      <c r="AO29" s="1081"/>
      <c r="AP29" s="1081"/>
      <c r="AQ29" s="1082"/>
      <c r="AR29" s="4"/>
      <c r="AS29" s="3"/>
      <c r="AT29" s="5"/>
      <c r="AU29" s="6"/>
      <c r="AV29" s="591">
        <f>AS29*AU29</f>
        <v>0</v>
      </c>
      <c r="AW29" s="590" t="str">
        <f t="shared" si="11"/>
        <v>No Line Item</v>
      </c>
      <c r="AX29" s="1080"/>
      <c r="AY29" s="1081"/>
      <c r="AZ29" s="1081"/>
      <c r="BA29" s="1081"/>
      <c r="BB29" s="1081"/>
      <c r="BC29" s="1082"/>
      <c r="BD29" s="4"/>
      <c r="BE29" s="3"/>
      <c r="BF29" s="5"/>
      <c r="BG29" s="6"/>
      <c r="BH29" s="591">
        <f>BE29*BG29</f>
        <v>0</v>
      </c>
      <c r="BI29" s="590" t="str">
        <f t="shared" si="12"/>
        <v>No Line Item</v>
      </c>
      <c r="BJ29" s="1080"/>
      <c r="BK29" s="1081"/>
      <c r="BL29" s="1081"/>
      <c r="BM29" s="1081"/>
      <c r="BN29" s="1081"/>
      <c r="BO29" s="1082"/>
      <c r="BP29" s="4"/>
      <c r="BQ29" s="3"/>
      <c r="BR29" s="5"/>
      <c r="BS29" s="6"/>
      <c r="BT29" s="591">
        <f>BQ29*BS29</f>
        <v>0</v>
      </c>
      <c r="BU29" s="590" t="str">
        <f t="shared" si="13"/>
        <v>No Line Item</v>
      </c>
      <c r="BV29" s="1080"/>
      <c r="BW29" s="1081"/>
      <c r="BX29" s="1081"/>
      <c r="BY29" s="1081"/>
      <c r="BZ29" s="1081"/>
      <c r="CA29" s="1082"/>
      <c r="CB29" s="4"/>
      <c r="CC29" s="3"/>
      <c r="CD29" s="5"/>
      <c r="CE29" s="6"/>
      <c r="CF29" s="591">
        <f>CC29*CE29</f>
        <v>0</v>
      </c>
    </row>
    <row r="30" spans="1:84" ht="23.85" customHeight="1" x14ac:dyDescent="0.2">
      <c r="A30" s="590" t="str">
        <f t="shared" si="7"/>
        <v>No Line Item</v>
      </c>
      <c r="B30" s="1080"/>
      <c r="C30" s="1081"/>
      <c r="D30" s="1081"/>
      <c r="E30" s="1081"/>
      <c r="F30" s="1081"/>
      <c r="G30" s="1082"/>
      <c r="H30" s="4"/>
      <c r="I30" s="3"/>
      <c r="J30" s="5"/>
      <c r="K30" s="6"/>
      <c r="L30" s="591">
        <f t="shared" si="0"/>
        <v>0</v>
      </c>
      <c r="M30" s="590" t="str">
        <f t="shared" si="8"/>
        <v>No Line Item</v>
      </c>
      <c r="N30" s="1080"/>
      <c r="O30" s="1081"/>
      <c r="P30" s="1081"/>
      <c r="Q30" s="1081"/>
      <c r="R30" s="1081"/>
      <c r="S30" s="1082"/>
      <c r="T30" s="4"/>
      <c r="U30" s="3"/>
      <c r="V30" s="5"/>
      <c r="W30" s="6"/>
      <c r="X30" s="591">
        <f>U30*W30</f>
        <v>0</v>
      </c>
      <c r="Y30" s="590" t="str">
        <f t="shared" si="9"/>
        <v>No Line Item</v>
      </c>
      <c r="Z30" s="1080"/>
      <c r="AA30" s="1081"/>
      <c r="AB30" s="1081"/>
      <c r="AC30" s="1081"/>
      <c r="AD30" s="1081"/>
      <c r="AE30" s="1082"/>
      <c r="AF30" s="4"/>
      <c r="AG30" s="3"/>
      <c r="AH30" s="5"/>
      <c r="AI30" s="6"/>
      <c r="AJ30" s="591">
        <f>AG30*AI30</f>
        <v>0</v>
      </c>
      <c r="AK30" s="590" t="str">
        <f t="shared" si="10"/>
        <v>No Line Item</v>
      </c>
      <c r="AL30" s="1080"/>
      <c r="AM30" s="1081"/>
      <c r="AN30" s="1081"/>
      <c r="AO30" s="1081"/>
      <c r="AP30" s="1081"/>
      <c r="AQ30" s="1082"/>
      <c r="AR30" s="4"/>
      <c r="AS30" s="3"/>
      <c r="AT30" s="5"/>
      <c r="AU30" s="6"/>
      <c r="AV30" s="591">
        <f>AS30*AU30</f>
        <v>0</v>
      </c>
      <c r="AW30" s="590" t="str">
        <f t="shared" si="11"/>
        <v>No Line Item</v>
      </c>
      <c r="AX30" s="1080"/>
      <c r="AY30" s="1081"/>
      <c r="AZ30" s="1081"/>
      <c r="BA30" s="1081"/>
      <c r="BB30" s="1081"/>
      <c r="BC30" s="1082"/>
      <c r="BD30" s="4"/>
      <c r="BE30" s="3"/>
      <c r="BF30" s="5"/>
      <c r="BG30" s="6"/>
      <c r="BH30" s="591">
        <f>BE30*BG30</f>
        <v>0</v>
      </c>
      <c r="BI30" s="590" t="str">
        <f t="shared" si="12"/>
        <v>No Line Item</v>
      </c>
      <c r="BJ30" s="1080"/>
      <c r="BK30" s="1081"/>
      <c r="BL30" s="1081"/>
      <c r="BM30" s="1081"/>
      <c r="BN30" s="1081"/>
      <c r="BO30" s="1082"/>
      <c r="BP30" s="4"/>
      <c r="BQ30" s="3"/>
      <c r="BR30" s="5"/>
      <c r="BS30" s="6"/>
      <c r="BT30" s="591">
        <f>BQ30*BS30</f>
        <v>0</v>
      </c>
      <c r="BU30" s="590" t="str">
        <f t="shared" si="13"/>
        <v>No Line Item</v>
      </c>
      <c r="BV30" s="1080"/>
      <c r="BW30" s="1081"/>
      <c r="BX30" s="1081"/>
      <c r="BY30" s="1081"/>
      <c r="BZ30" s="1081"/>
      <c r="CA30" s="1082"/>
      <c r="CB30" s="4"/>
      <c r="CC30" s="3"/>
      <c r="CD30" s="5"/>
      <c r="CE30" s="6"/>
      <c r="CF30" s="591">
        <f>CC30*CE30</f>
        <v>0</v>
      </c>
    </row>
    <row r="31" spans="1:84" ht="23.85" customHeight="1" thickBot="1" x14ac:dyDescent="0.25">
      <c r="A31" s="590" t="str">
        <f>IF(AND(I31=0,K31=0,B31=""),"No Line Item",A30+1)</f>
        <v>No Line Item</v>
      </c>
      <c r="B31" s="1080"/>
      <c r="C31" s="1081"/>
      <c r="D31" s="1081"/>
      <c r="E31" s="1081"/>
      <c r="F31" s="1081"/>
      <c r="G31" s="1082"/>
      <c r="H31" s="4"/>
      <c r="I31" s="3"/>
      <c r="J31" s="5"/>
      <c r="K31" s="6"/>
      <c r="L31" s="591">
        <f t="shared" si="0"/>
        <v>0</v>
      </c>
      <c r="M31" s="590" t="str">
        <f>IF(AND(U31=0,W31=0,N31=""),"No Line Item",M30+1)</f>
        <v>No Line Item</v>
      </c>
      <c r="N31" s="1080"/>
      <c r="O31" s="1081"/>
      <c r="P31" s="1081"/>
      <c r="Q31" s="1081"/>
      <c r="R31" s="1081"/>
      <c r="S31" s="1082"/>
      <c r="T31" s="4"/>
      <c r="U31" s="3"/>
      <c r="V31" s="5"/>
      <c r="W31" s="6"/>
      <c r="X31" s="591">
        <f>U31*W31</f>
        <v>0</v>
      </c>
      <c r="Y31" s="590" t="str">
        <f>IF(AND(AG31=0,AI31=0,Z31=""),"No Line Item",Y30+1)</f>
        <v>No Line Item</v>
      </c>
      <c r="Z31" s="1080"/>
      <c r="AA31" s="1081"/>
      <c r="AB31" s="1081"/>
      <c r="AC31" s="1081"/>
      <c r="AD31" s="1081"/>
      <c r="AE31" s="1082"/>
      <c r="AF31" s="4"/>
      <c r="AG31" s="3"/>
      <c r="AH31" s="5"/>
      <c r="AI31" s="6"/>
      <c r="AJ31" s="591">
        <f>AG31*AI31</f>
        <v>0</v>
      </c>
      <c r="AK31" s="590" t="str">
        <f>IF(AND(AS31=0,AU31=0,AL31=""),"No Line Item",AK30+1)</f>
        <v>No Line Item</v>
      </c>
      <c r="AL31" s="1080"/>
      <c r="AM31" s="1081"/>
      <c r="AN31" s="1081"/>
      <c r="AO31" s="1081"/>
      <c r="AP31" s="1081"/>
      <c r="AQ31" s="1082"/>
      <c r="AR31" s="4"/>
      <c r="AS31" s="3"/>
      <c r="AT31" s="5"/>
      <c r="AU31" s="6"/>
      <c r="AV31" s="591">
        <f>AS31*AU31</f>
        <v>0</v>
      </c>
      <c r="AW31" s="590" t="str">
        <f>IF(AND(BE31=0,BG31=0,AX31=""),"No Line Item",AW30+1)</f>
        <v>No Line Item</v>
      </c>
      <c r="AX31" s="1080"/>
      <c r="AY31" s="1081"/>
      <c r="AZ31" s="1081"/>
      <c r="BA31" s="1081"/>
      <c r="BB31" s="1081"/>
      <c r="BC31" s="1082"/>
      <c r="BD31" s="4"/>
      <c r="BE31" s="3"/>
      <c r="BF31" s="5"/>
      <c r="BG31" s="6"/>
      <c r="BH31" s="591">
        <f>BE31*BG31</f>
        <v>0</v>
      </c>
      <c r="BI31" s="590" t="str">
        <f>IF(AND(BQ31=0,BS31=0,BJ31=""),"No Line Item",BI30+1)</f>
        <v>No Line Item</v>
      </c>
      <c r="BJ31" s="1080"/>
      <c r="BK31" s="1081"/>
      <c r="BL31" s="1081"/>
      <c r="BM31" s="1081"/>
      <c r="BN31" s="1081"/>
      <c r="BO31" s="1082"/>
      <c r="BP31" s="4"/>
      <c r="BQ31" s="3"/>
      <c r="BR31" s="5"/>
      <c r="BS31" s="6"/>
      <c r="BT31" s="591">
        <f>BQ31*BS31</f>
        <v>0</v>
      </c>
      <c r="BU31" s="590" t="str">
        <f>IF(AND(CC31=0,CE31=0,BV31=""),"No Line Item",BU30+1)</f>
        <v>No Line Item</v>
      </c>
      <c r="BV31" s="1080"/>
      <c r="BW31" s="1081"/>
      <c r="BX31" s="1081"/>
      <c r="BY31" s="1081"/>
      <c r="BZ31" s="1081"/>
      <c r="CA31" s="1082"/>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241</v>
      </c>
      <c r="G36" s="608">
        <f>G6</f>
        <v>43952</v>
      </c>
      <c r="H36" s="569"/>
      <c r="I36" s="9"/>
      <c r="J36" s="569"/>
      <c r="K36" s="753" t="s">
        <v>90</v>
      </c>
      <c r="L36" s="568"/>
      <c r="M36" s="576"/>
      <c r="N36" s="568"/>
      <c r="O36" s="595"/>
      <c r="P36" s="596"/>
      <c r="Q36" s="595"/>
      <c r="R36" s="757" t="s">
        <v>241</v>
      </c>
      <c r="S36" s="608">
        <f>S6</f>
        <v>0</v>
      </c>
      <c r="T36" s="569"/>
      <c r="U36" s="9"/>
      <c r="V36" s="569"/>
      <c r="W36" s="753" t="s">
        <v>90</v>
      </c>
      <c r="X36" s="568"/>
      <c r="Y36" s="576"/>
      <c r="Z36" s="568"/>
      <c r="AA36" s="595"/>
      <c r="AB36" s="596"/>
      <c r="AC36" s="595"/>
      <c r="AD36" s="600" t="s">
        <v>241</v>
      </c>
      <c r="AE36" s="608">
        <f>AE6</f>
        <v>0</v>
      </c>
      <c r="AF36" s="569"/>
      <c r="AG36" s="9"/>
      <c r="AI36" s="601" t="s">
        <v>90</v>
      </c>
      <c r="AJ36" s="568"/>
      <c r="AK36" s="576"/>
      <c r="AL36" s="568"/>
      <c r="AM36" s="595"/>
      <c r="AN36" s="596"/>
      <c r="AO36" s="595"/>
      <c r="AP36" s="757" t="s">
        <v>241</v>
      </c>
      <c r="AQ36" s="608">
        <f>AQ6</f>
        <v>41609</v>
      </c>
      <c r="AR36" s="569"/>
      <c r="AS36" s="9"/>
      <c r="AT36" s="569"/>
      <c r="AU36" s="753" t="s">
        <v>90</v>
      </c>
      <c r="AV36" s="568"/>
      <c r="AW36" s="576"/>
      <c r="AX36" s="568"/>
      <c r="AY36" s="595"/>
      <c r="AZ36" s="596"/>
      <c r="BA36" s="595"/>
      <c r="BB36" s="757" t="s">
        <v>241</v>
      </c>
      <c r="BC36" s="608">
        <f>BC6</f>
        <v>41609</v>
      </c>
      <c r="BD36" s="569"/>
      <c r="BE36" s="9"/>
      <c r="BF36" s="569"/>
      <c r="BG36" s="753" t="s">
        <v>90</v>
      </c>
      <c r="BH36" s="568"/>
      <c r="BI36" s="576"/>
      <c r="BJ36" s="568"/>
      <c r="BK36" s="595"/>
      <c r="BL36" s="596"/>
      <c r="BM36" s="595"/>
      <c r="BN36" s="757" t="s">
        <v>241</v>
      </c>
      <c r="BO36" s="608">
        <f>BO6</f>
        <v>41609</v>
      </c>
      <c r="BP36" s="569"/>
      <c r="BQ36" s="9"/>
      <c r="BR36" s="569"/>
      <c r="BS36" s="753" t="s">
        <v>90</v>
      </c>
      <c r="BT36" s="568"/>
      <c r="BU36" s="576"/>
      <c r="BV36" s="568"/>
      <c r="BW36" s="595"/>
      <c r="BX36" s="596"/>
      <c r="BY36" s="595"/>
      <c r="BZ36" s="757" t="s">
        <v>241</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43962</v>
      </c>
      <c r="J39" s="569"/>
      <c r="M39" s="606" t="s">
        <v>93</v>
      </c>
      <c r="R39" s="569"/>
      <c r="S39" s="569" t="s">
        <v>94</v>
      </c>
      <c r="T39" s="569"/>
      <c r="U39" s="607">
        <f ca="1">TODAY()</f>
        <v>43962</v>
      </c>
      <c r="V39" s="569"/>
      <c r="Y39" s="606" t="s">
        <v>93</v>
      </c>
      <c r="AD39" s="569"/>
      <c r="AE39" s="569" t="s">
        <v>94</v>
      </c>
      <c r="AF39" s="569"/>
      <c r="AG39" s="607">
        <f ca="1">TODAY()</f>
        <v>43962</v>
      </c>
      <c r="AH39" s="569"/>
      <c r="AK39" s="606" t="s">
        <v>93</v>
      </c>
      <c r="AP39" s="569"/>
      <c r="AQ39" s="569" t="s">
        <v>94</v>
      </c>
      <c r="AR39" s="569"/>
      <c r="AS39" s="607">
        <f ca="1">TODAY()</f>
        <v>43962</v>
      </c>
      <c r="AT39" s="569"/>
      <c r="AW39" s="606" t="s">
        <v>93</v>
      </c>
      <c r="BB39" s="569"/>
      <c r="BC39" s="569" t="s">
        <v>94</v>
      </c>
      <c r="BD39" s="569"/>
      <c r="BE39" s="607">
        <f ca="1">TODAY()</f>
        <v>43962</v>
      </c>
      <c r="BF39" s="569"/>
      <c r="BI39" s="606" t="s">
        <v>93</v>
      </c>
      <c r="BN39" s="569"/>
      <c r="BO39" s="569" t="s">
        <v>94</v>
      </c>
      <c r="BP39" s="569"/>
      <c r="BQ39" s="607">
        <f ca="1">TODAY()</f>
        <v>43962</v>
      </c>
      <c r="BR39" s="569"/>
      <c r="BU39" s="606" t="s">
        <v>93</v>
      </c>
      <c r="BZ39" s="569"/>
      <c r="CA39" s="569" t="s">
        <v>94</v>
      </c>
      <c r="CB39" s="569"/>
      <c r="CC39" s="607">
        <f ca="1">TODAY()</f>
        <v>43962</v>
      </c>
      <c r="CD39" s="569"/>
    </row>
    <row r="40" spans="1:84" x14ac:dyDescent="0.2">
      <c r="A40" s="1023" t="s">
        <v>0</v>
      </c>
      <c r="B40" s="855"/>
      <c r="C40" s="855"/>
      <c r="D40" s="562"/>
      <c r="E40" s="563"/>
      <c r="F40" s="563"/>
      <c r="G40" s="563"/>
      <c r="H40" s="563"/>
      <c r="I40" s="563"/>
      <c r="J40" s="564"/>
      <c r="K40" s="563" t="s">
        <v>72</v>
      </c>
      <c r="L40" s="564"/>
      <c r="M40" s="1023" t="s">
        <v>0</v>
      </c>
      <c r="N40" s="855"/>
      <c r="O40" s="855"/>
      <c r="P40" s="562"/>
      <c r="Q40" s="563"/>
      <c r="R40" s="563"/>
      <c r="S40" s="563"/>
      <c r="T40" s="563"/>
      <c r="U40" s="563"/>
      <c r="V40" s="564"/>
      <c r="W40" s="563" t="s">
        <v>72</v>
      </c>
      <c r="X40" s="564"/>
      <c r="Y40" s="1023" t="s">
        <v>0</v>
      </c>
      <c r="Z40" s="855"/>
      <c r="AA40" s="855"/>
      <c r="AB40" s="562"/>
      <c r="AC40" s="563"/>
      <c r="AD40" s="563"/>
      <c r="AE40" s="563"/>
      <c r="AF40" s="563"/>
      <c r="AG40" s="563"/>
      <c r="AH40" s="564"/>
      <c r="AI40" s="563" t="s">
        <v>72</v>
      </c>
      <c r="AJ40" s="564"/>
      <c r="AK40" s="1023" t="s">
        <v>0</v>
      </c>
      <c r="AL40" s="855"/>
      <c r="AM40" s="855"/>
      <c r="AN40" s="562"/>
      <c r="AO40" s="563"/>
      <c r="AP40" s="563"/>
      <c r="AQ40" s="563"/>
      <c r="AR40" s="563"/>
      <c r="AS40" s="563"/>
      <c r="AT40" s="564"/>
      <c r="AU40" s="563" t="s">
        <v>72</v>
      </c>
      <c r="AV40" s="564"/>
      <c r="AW40" s="1023" t="s">
        <v>0</v>
      </c>
      <c r="AX40" s="855"/>
      <c r="AY40" s="855"/>
      <c r="AZ40" s="562"/>
      <c r="BA40" s="563"/>
      <c r="BB40" s="563"/>
      <c r="BC40" s="563"/>
      <c r="BD40" s="563"/>
      <c r="BE40" s="563"/>
      <c r="BF40" s="564"/>
      <c r="BG40" s="563" t="s">
        <v>72</v>
      </c>
      <c r="BH40" s="564"/>
      <c r="BI40" s="1023" t="s">
        <v>0</v>
      </c>
      <c r="BJ40" s="855"/>
      <c r="BK40" s="855"/>
      <c r="BL40" s="562"/>
      <c r="BM40" s="563"/>
      <c r="BN40" s="563"/>
      <c r="BO40" s="563"/>
      <c r="BP40" s="563"/>
      <c r="BQ40" s="563"/>
      <c r="BR40" s="564"/>
      <c r="BS40" s="563" t="s">
        <v>72</v>
      </c>
      <c r="BT40" s="564"/>
      <c r="BU40" s="1023" t="s">
        <v>0</v>
      </c>
      <c r="BV40" s="855"/>
      <c r="BW40" s="855"/>
      <c r="BX40" s="562"/>
      <c r="BY40" s="563"/>
      <c r="BZ40" s="563"/>
      <c r="CA40" s="563"/>
      <c r="CB40" s="563"/>
      <c r="CC40" s="563"/>
      <c r="CD40" s="564"/>
      <c r="CE40" s="563" t="s">
        <v>72</v>
      </c>
      <c r="CF40" s="564"/>
    </row>
    <row r="41" spans="1:84" x14ac:dyDescent="0.2">
      <c r="A41" s="1006" t="s">
        <v>238</v>
      </c>
      <c r="B41" s="881"/>
      <c r="C41" s="881"/>
      <c r="D41" s="566"/>
      <c r="E41" s="569"/>
      <c r="F41" s="569"/>
      <c r="G41" s="754" t="s">
        <v>73</v>
      </c>
      <c r="H41" s="754"/>
      <c r="I41" s="754"/>
      <c r="J41" s="568"/>
      <c r="K41" s="569"/>
      <c r="L41" s="568"/>
      <c r="M41" s="1006" t="s">
        <v>238</v>
      </c>
      <c r="N41" s="881"/>
      <c r="O41" s="881"/>
      <c r="P41" s="566"/>
      <c r="Q41" s="569"/>
      <c r="R41" s="569"/>
      <c r="S41" s="754" t="s">
        <v>73</v>
      </c>
      <c r="T41" s="754"/>
      <c r="U41" s="754"/>
      <c r="V41" s="568"/>
      <c r="W41" s="569"/>
      <c r="X41" s="568"/>
      <c r="Y41" s="1006" t="s">
        <v>238</v>
      </c>
      <c r="Z41" s="881"/>
      <c r="AA41" s="881"/>
      <c r="AB41" s="566"/>
      <c r="AC41" s="569"/>
      <c r="AD41" s="569"/>
      <c r="AE41" s="754" t="s">
        <v>73</v>
      </c>
      <c r="AF41" s="754"/>
      <c r="AG41" s="754"/>
      <c r="AH41" s="568"/>
      <c r="AI41" s="569"/>
      <c r="AJ41" s="568"/>
      <c r="AK41" s="1006" t="s">
        <v>238</v>
      </c>
      <c r="AL41" s="881"/>
      <c r="AM41" s="881"/>
      <c r="AN41" s="566"/>
      <c r="AO41" s="569"/>
      <c r="AP41" s="569"/>
      <c r="AQ41" s="754" t="s">
        <v>73</v>
      </c>
      <c r="AR41" s="754"/>
      <c r="AS41" s="754"/>
      <c r="AT41" s="568"/>
      <c r="AU41" s="569"/>
      <c r="AV41" s="568"/>
      <c r="AW41" s="1006" t="s">
        <v>238</v>
      </c>
      <c r="AX41" s="881"/>
      <c r="AY41" s="881"/>
      <c r="AZ41" s="566"/>
      <c r="BA41" s="569"/>
      <c r="BB41" s="569"/>
      <c r="BC41" s="754" t="s">
        <v>73</v>
      </c>
      <c r="BD41" s="754"/>
      <c r="BE41" s="754"/>
      <c r="BF41" s="568"/>
      <c r="BG41" s="569"/>
      <c r="BH41" s="568"/>
      <c r="BI41" s="1006" t="s">
        <v>238</v>
      </c>
      <c r="BJ41" s="881"/>
      <c r="BK41" s="881"/>
      <c r="BL41" s="566"/>
      <c r="BM41" s="569"/>
      <c r="BN41" s="569"/>
      <c r="BO41" s="754" t="s">
        <v>73</v>
      </c>
      <c r="BP41" s="754"/>
      <c r="BQ41" s="754"/>
      <c r="BR41" s="568"/>
      <c r="BS41" s="569"/>
      <c r="BT41" s="568"/>
      <c r="BU41" s="1006" t="s">
        <v>238</v>
      </c>
      <c r="BV41" s="881"/>
      <c r="BW41" s="881"/>
      <c r="BX41" s="566"/>
      <c r="BY41" s="569"/>
      <c r="BZ41" s="569"/>
      <c r="CA41" s="754" t="s">
        <v>73</v>
      </c>
      <c r="CB41" s="754"/>
      <c r="CC41" s="754"/>
      <c r="CD41" s="568"/>
      <c r="CE41" s="569"/>
      <c r="CF41" s="568"/>
    </row>
    <row r="42" spans="1:84" x14ac:dyDescent="0.2">
      <c r="A42" s="1006" t="s">
        <v>3</v>
      </c>
      <c r="B42" s="881"/>
      <c r="C42" s="881"/>
      <c r="D42" s="566"/>
      <c r="E42" s="569"/>
      <c r="F42" s="569"/>
      <c r="G42" s="569"/>
      <c r="H42" s="569"/>
      <c r="I42" s="569"/>
      <c r="J42" s="568"/>
      <c r="K42" s="755" t="s">
        <v>202</v>
      </c>
      <c r="L42" s="571"/>
      <c r="M42" s="1006" t="s">
        <v>3</v>
      </c>
      <c r="N42" s="881"/>
      <c r="O42" s="881"/>
      <c r="P42" s="566"/>
      <c r="Q42" s="569"/>
      <c r="R42" s="569"/>
      <c r="S42" s="569"/>
      <c r="T42" s="569"/>
      <c r="U42" s="569"/>
      <c r="V42" s="568"/>
      <c r="W42" s="755" t="s">
        <v>202</v>
      </c>
      <c r="X42" s="571"/>
      <c r="Y42" s="1006" t="s">
        <v>3</v>
      </c>
      <c r="Z42" s="881"/>
      <c r="AA42" s="881"/>
      <c r="AB42" s="566"/>
      <c r="AC42" s="569"/>
      <c r="AD42" s="569"/>
      <c r="AE42" s="569"/>
      <c r="AF42" s="569"/>
      <c r="AG42" s="569"/>
      <c r="AH42" s="568"/>
      <c r="AI42" s="755" t="s">
        <v>202</v>
      </c>
      <c r="AJ42" s="571"/>
      <c r="AK42" s="1006" t="s">
        <v>3</v>
      </c>
      <c r="AL42" s="881"/>
      <c r="AM42" s="881"/>
      <c r="AN42" s="566"/>
      <c r="AO42" s="569"/>
      <c r="AP42" s="569"/>
      <c r="AQ42" s="569"/>
      <c r="AR42" s="569"/>
      <c r="AS42" s="569"/>
      <c r="AT42" s="568"/>
      <c r="AU42" s="755" t="s">
        <v>202</v>
      </c>
      <c r="AV42" s="571"/>
      <c r="AW42" s="1006" t="s">
        <v>3</v>
      </c>
      <c r="AX42" s="881"/>
      <c r="AY42" s="881"/>
      <c r="AZ42" s="566"/>
      <c r="BA42" s="569"/>
      <c r="BB42" s="569"/>
      <c r="BC42" s="569"/>
      <c r="BD42" s="569"/>
      <c r="BE42" s="569"/>
      <c r="BF42" s="568"/>
      <c r="BG42" s="755" t="s">
        <v>202</v>
      </c>
      <c r="BH42" s="571"/>
      <c r="BI42" s="1006" t="s">
        <v>3</v>
      </c>
      <c r="BJ42" s="881"/>
      <c r="BK42" s="881"/>
      <c r="BL42" s="566"/>
      <c r="BM42" s="569"/>
      <c r="BN42" s="569"/>
      <c r="BO42" s="569"/>
      <c r="BP42" s="569"/>
      <c r="BQ42" s="569"/>
      <c r="BR42" s="568"/>
      <c r="BS42" s="755" t="s">
        <v>202</v>
      </c>
      <c r="BT42" s="571"/>
      <c r="BU42" s="1006" t="s">
        <v>3</v>
      </c>
      <c r="BV42" s="881"/>
      <c r="BW42" s="881"/>
      <c r="BX42" s="566"/>
      <c r="BY42" s="569"/>
      <c r="BZ42" s="569"/>
      <c r="CA42" s="569"/>
      <c r="CB42" s="569"/>
      <c r="CC42" s="569"/>
      <c r="CD42" s="568"/>
      <c r="CE42" s="755" t="s">
        <v>202</v>
      </c>
      <c r="CF42" s="571"/>
    </row>
    <row r="43" spans="1:84" ht="13.5" thickBot="1" x14ac:dyDescent="0.25">
      <c r="A43" s="1057" t="s">
        <v>555</v>
      </c>
      <c r="B43" s="977"/>
      <c r="C43" s="1083"/>
      <c r="D43" s="572"/>
      <c r="E43" s="573"/>
      <c r="F43" s="573"/>
      <c r="G43" s="573"/>
      <c r="H43" s="573"/>
      <c r="I43" s="573"/>
      <c r="J43" s="574"/>
      <c r="K43" s="575" t="s">
        <v>74</v>
      </c>
      <c r="L43" s="571"/>
      <c r="M43" s="1057" t="s">
        <v>555</v>
      </c>
      <c r="N43" s="977"/>
      <c r="O43" s="1083"/>
      <c r="P43" s="572"/>
      <c r="Q43" s="573"/>
      <c r="R43" s="573"/>
      <c r="S43" s="573"/>
      <c r="T43" s="573"/>
      <c r="U43" s="573"/>
      <c r="V43" s="574"/>
      <c r="W43" s="575" t="s">
        <v>74</v>
      </c>
      <c r="X43" s="571"/>
      <c r="Y43" s="1057" t="s">
        <v>555</v>
      </c>
      <c r="Z43" s="977"/>
      <c r="AA43" s="1083"/>
      <c r="AB43" s="572"/>
      <c r="AC43" s="573"/>
      <c r="AD43" s="573"/>
      <c r="AE43" s="573"/>
      <c r="AF43" s="573"/>
      <c r="AG43" s="573"/>
      <c r="AH43" s="574"/>
      <c r="AI43" s="575" t="s">
        <v>74</v>
      </c>
      <c r="AJ43" s="571"/>
      <c r="AK43" s="1057" t="s">
        <v>555</v>
      </c>
      <c r="AL43" s="977"/>
      <c r="AM43" s="1083"/>
      <c r="AN43" s="572"/>
      <c r="AO43" s="573"/>
      <c r="AP43" s="573"/>
      <c r="AQ43" s="573"/>
      <c r="AR43" s="573"/>
      <c r="AS43" s="573"/>
      <c r="AT43" s="574"/>
      <c r="AU43" s="575" t="s">
        <v>74</v>
      </c>
      <c r="AV43" s="571"/>
      <c r="AW43" s="1057" t="s">
        <v>555</v>
      </c>
      <c r="AX43" s="977"/>
      <c r="AY43" s="1083"/>
      <c r="AZ43" s="572"/>
      <c r="BA43" s="573"/>
      <c r="BB43" s="573"/>
      <c r="BC43" s="573"/>
      <c r="BD43" s="573"/>
      <c r="BE43" s="573"/>
      <c r="BF43" s="574"/>
      <c r="BG43" s="575" t="s">
        <v>74</v>
      </c>
      <c r="BH43" s="571"/>
      <c r="BI43" s="1057" t="s">
        <v>555</v>
      </c>
      <c r="BJ43" s="977"/>
      <c r="BK43" s="1083"/>
      <c r="BL43" s="572"/>
      <c r="BM43" s="573"/>
      <c r="BN43" s="573"/>
      <c r="BO43" s="573"/>
      <c r="BP43" s="573"/>
      <c r="BQ43" s="573"/>
      <c r="BR43" s="574"/>
      <c r="BS43" s="575" t="s">
        <v>74</v>
      </c>
      <c r="BT43" s="571"/>
      <c r="BU43" s="1057" t="s">
        <v>555</v>
      </c>
      <c r="BV43" s="977"/>
      <c r="BW43" s="1083"/>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101" t="str">
        <f>A6</f>
        <v>USCGC CHARLES SEXTON</v>
      </c>
      <c r="B45" s="1085"/>
      <c r="C45" s="1085"/>
      <c r="D45" s="1085"/>
      <c r="E45" s="1085"/>
      <c r="F45" s="1086"/>
      <c r="G45" s="1102">
        <f>G6</f>
        <v>43952</v>
      </c>
      <c r="H45" s="1085"/>
      <c r="I45" s="1085"/>
      <c r="J45" s="1086"/>
      <c r="K45" s="569"/>
      <c r="L45" s="578"/>
      <c r="M45" s="1101" t="str">
        <f>M6</f>
        <v>USCGC CHARLES SEXTON</v>
      </c>
      <c r="N45" s="1085"/>
      <c r="O45" s="1085"/>
      <c r="P45" s="1085"/>
      <c r="Q45" s="1085"/>
      <c r="R45" s="1086"/>
      <c r="S45" s="1102">
        <f>S6</f>
        <v>0</v>
      </c>
      <c r="T45" s="1085"/>
      <c r="U45" s="1085"/>
      <c r="V45" s="1086"/>
      <c r="W45" s="569"/>
      <c r="X45" s="578"/>
      <c r="Y45" s="1101" t="str">
        <f>Y6</f>
        <v>USCGC CHARLES SEXTON</v>
      </c>
      <c r="Z45" s="1085"/>
      <c r="AA45" s="1085"/>
      <c r="AB45" s="1085"/>
      <c r="AC45" s="1085"/>
      <c r="AD45" s="1086"/>
      <c r="AE45" s="1102">
        <f>AE6</f>
        <v>0</v>
      </c>
      <c r="AF45" s="1085"/>
      <c r="AG45" s="1085"/>
      <c r="AH45" s="1086"/>
      <c r="AI45" s="569"/>
      <c r="AJ45" s="578"/>
      <c r="AK45" s="1101" t="str">
        <f>AK6</f>
        <v>USCGC CHARLES SEXTON</v>
      </c>
      <c r="AL45" s="1085"/>
      <c r="AM45" s="1085"/>
      <c r="AN45" s="1085"/>
      <c r="AO45" s="1085"/>
      <c r="AP45" s="1086"/>
      <c r="AQ45" s="1102">
        <f>AQ6</f>
        <v>41609</v>
      </c>
      <c r="AR45" s="1085"/>
      <c r="AS45" s="1085"/>
      <c r="AT45" s="1086"/>
      <c r="AU45" s="569"/>
      <c r="AV45" s="578"/>
      <c r="AW45" s="1101" t="str">
        <f>AW6</f>
        <v>USCGC CHARLES SEXTON</v>
      </c>
      <c r="AX45" s="1085"/>
      <c r="AY45" s="1085"/>
      <c r="AZ45" s="1085"/>
      <c r="BA45" s="1085"/>
      <c r="BB45" s="1086"/>
      <c r="BC45" s="1102">
        <f>BC6</f>
        <v>41609</v>
      </c>
      <c r="BD45" s="1085"/>
      <c r="BE45" s="1085"/>
      <c r="BF45" s="1086"/>
      <c r="BG45" s="569"/>
      <c r="BH45" s="578"/>
      <c r="BI45" s="1101" t="str">
        <f>BI6</f>
        <v>USCGC CHARLES SEXTON</v>
      </c>
      <c r="BJ45" s="1085"/>
      <c r="BK45" s="1085"/>
      <c r="BL45" s="1085"/>
      <c r="BM45" s="1085"/>
      <c r="BN45" s="1086"/>
      <c r="BO45" s="1102">
        <f>BO6</f>
        <v>41609</v>
      </c>
      <c r="BP45" s="1085"/>
      <c r="BQ45" s="1085"/>
      <c r="BR45" s="1086"/>
      <c r="BS45" s="569"/>
      <c r="BT45" s="578"/>
      <c r="BU45" s="1101" t="str">
        <f>BU6</f>
        <v>USCGC CHARLES SEXTON</v>
      </c>
      <c r="BV45" s="1085"/>
      <c r="BW45" s="1085"/>
      <c r="BX45" s="1085"/>
      <c r="BY45" s="1085"/>
      <c r="BZ45" s="1086"/>
      <c r="CA45" s="1102">
        <f>CA6</f>
        <v>41609</v>
      </c>
      <c r="CB45" s="1085"/>
      <c r="CC45" s="1085"/>
      <c r="CD45" s="1086"/>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98">
        <f>A8</f>
        <v>0</v>
      </c>
      <c r="B47" s="1099"/>
      <c r="C47" s="1099"/>
      <c r="D47" s="1099"/>
      <c r="E47" s="1099"/>
      <c r="F47" s="1099"/>
      <c r="G47" s="1099"/>
      <c r="H47" s="1099"/>
      <c r="I47" s="1099"/>
      <c r="J47" s="1100"/>
      <c r="K47" s="569"/>
      <c r="L47" s="578"/>
      <c r="M47" s="1098">
        <f>M8</f>
        <v>0</v>
      </c>
      <c r="N47" s="1099"/>
      <c r="O47" s="1099"/>
      <c r="P47" s="1099"/>
      <c r="Q47" s="1099"/>
      <c r="R47" s="1099"/>
      <c r="S47" s="1099"/>
      <c r="T47" s="1099"/>
      <c r="U47" s="1099"/>
      <c r="V47" s="1100"/>
      <c r="W47" s="569"/>
      <c r="X47" s="578"/>
      <c r="Y47" s="1098">
        <f>Y8</f>
        <v>0</v>
      </c>
      <c r="Z47" s="1099"/>
      <c r="AA47" s="1099"/>
      <c r="AB47" s="1099"/>
      <c r="AC47" s="1099"/>
      <c r="AD47" s="1099"/>
      <c r="AE47" s="1099"/>
      <c r="AF47" s="1099"/>
      <c r="AG47" s="1099"/>
      <c r="AH47" s="1100"/>
      <c r="AI47" s="569"/>
      <c r="AJ47" s="578"/>
      <c r="AK47" s="1098">
        <f>AK8</f>
        <v>0</v>
      </c>
      <c r="AL47" s="1099"/>
      <c r="AM47" s="1099"/>
      <c r="AN47" s="1099"/>
      <c r="AO47" s="1099"/>
      <c r="AP47" s="1099"/>
      <c r="AQ47" s="1099"/>
      <c r="AR47" s="1099"/>
      <c r="AS47" s="1099"/>
      <c r="AT47" s="1100"/>
      <c r="AU47" s="569"/>
      <c r="AV47" s="578"/>
      <c r="AW47" s="1098">
        <f>AW8</f>
        <v>0</v>
      </c>
      <c r="AX47" s="1099"/>
      <c r="AY47" s="1099"/>
      <c r="AZ47" s="1099"/>
      <c r="BA47" s="1099"/>
      <c r="BB47" s="1099"/>
      <c r="BC47" s="1099"/>
      <c r="BD47" s="1099"/>
      <c r="BE47" s="1099"/>
      <c r="BF47" s="1100"/>
      <c r="BG47" s="569"/>
      <c r="BH47" s="578"/>
      <c r="BI47" s="1098">
        <f>BI8</f>
        <v>0</v>
      </c>
      <c r="BJ47" s="1099"/>
      <c r="BK47" s="1099"/>
      <c r="BL47" s="1099"/>
      <c r="BM47" s="1099"/>
      <c r="BN47" s="1099"/>
      <c r="BO47" s="1099"/>
      <c r="BP47" s="1099"/>
      <c r="BQ47" s="1099"/>
      <c r="BR47" s="1100"/>
      <c r="BS47" s="569"/>
      <c r="BT47" s="578"/>
      <c r="BU47" s="1098">
        <f>BU8</f>
        <v>0</v>
      </c>
      <c r="BV47" s="1099"/>
      <c r="BW47" s="1099"/>
      <c r="BX47" s="1099"/>
      <c r="BY47" s="1099"/>
      <c r="BZ47" s="1099"/>
      <c r="CA47" s="1099"/>
      <c r="CB47" s="1099"/>
      <c r="CC47" s="1099"/>
      <c r="CD47" s="1100"/>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9" t="s">
        <v>203</v>
      </c>
      <c r="B49" s="1090"/>
      <c r="C49" s="1090"/>
      <c r="D49" s="1090"/>
      <c r="E49" s="1090"/>
      <c r="F49" s="1091"/>
      <c r="G49" s="1089"/>
      <c r="H49" s="1090"/>
      <c r="I49" s="1090"/>
      <c r="J49" s="1091"/>
      <c r="K49" s="573"/>
      <c r="L49" s="574"/>
      <c r="M49" s="1089" t="s">
        <v>203</v>
      </c>
      <c r="N49" s="1090"/>
      <c r="O49" s="1090"/>
      <c r="P49" s="1090"/>
      <c r="Q49" s="1090"/>
      <c r="R49" s="1091"/>
      <c r="S49" s="1089"/>
      <c r="T49" s="1090"/>
      <c r="U49" s="1090"/>
      <c r="V49" s="1091"/>
      <c r="W49" s="573"/>
      <c r="X49" s="574"/>
      <c r="Y49" s="1089" t="s">
        <v>203</v>
      </c>
      <c r="Z49" s="1090"/>
      <c r="AA49" s="1090"/>
      <c r="AB49" s="1090"/>
      <c r="AC49" s="1090"/>
      <c r="AD49" s="1091"/>
      <c r="AE49" s="1089"/>
      <c r="AF49" s="1090"/>
      <c r="AG49" s="1090"/>
      <c r="AH49" s="1091"/>
      <c r="AI49" s="573"/>
      <c r="AJ49" s="574"/>
      <c r="AK49" s="1089" t="s">
        <v>203</v>
      </c>
      <c r="AL49" s="1090"/>
      <c r="AM49" s="1090"/>
      <c r="AN49" s="1090"/>
      <c r="AO49" s="1090"/>
      <c r="AP49" s="1091"/>
      <c r="AQ49" s="1089"/>
      <c r="AR49" s="1090"/>
      <c r="AS49" s="1090"/>
      <c r="AT49" s="1091"/>
      <c r="AU49" s="573"/>
      <c r="AV49" s="574"/>
      <c r="AW49" s="1089" t="s">
        <v>203</v>
      </c>
      <c r="AX49" s="1090"/>
      <c r="AY49" s="1090"/>
      <c r="AZ49" s="1090"/>
      <c r="BA49" s="1090"/>
      <c r="BB49" s="1091"/>
      <c r="BC49" s="1089"/>
      <c r="BD49" s="1090"/>
      <c r="BE49" s="1090"/>
      <c r="BF49" s="1091"/>
      <c r="BG49" s="573"/>
      <c r="BH49" s="574"/>
      <c r="BI49" s="1089" t="s">
        <v>203</v>
      </c>
      <c r="BJ49" s="1090"/>
      <c r="BK49" s="1090"/>
      <c r="BL49" s="1090"/>
      <c r="BM49" s="1090"/>
      <c r="BN49" s="1091"/>
      <c r="BO49" s="1089"/>
      <c r="BP49" s="1090"/>
      <c r="BQ49" s="1090"/>
      <c r="BR49" s="1091"/>
      <c r="BS49" s="573"/>
      <c r="BT49" s="574"/>
      <c r="BU49" s="1089" t="s">
        <v>203</v>
      </c>
      <c r="BV49" s="1090"/>
      <c r="BW49" s="1090"/>
      <c r="BX49" s="1090"/>
      <c r="BY49" s="1090"/>
      <c r="BZ49" s="1091"/>
      <c r="CA49" s="1089"/>
      <c r="CB49" s="1090"/>
      <c r="CC49" s="1090"/>
      <c r="CD49" s="1091"/>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80"/>
      <c r="C52" s="1081"/>
      <c r="D52" s="1081"/>
      <c r="E52" s="1081"/>
      <c r="F52" s="1081"/>
      <c r="G52" s="1082"/>
      <c r="H52" s="4"/>
      <c r="I52" s="3"/>
      <c r="J52" s="5"/>
      <c r="K52" s="6"/>
      <c r="L52" s="591">
        <f t="shared" ref="L52:L70" si="14">I52*K52</f>
        <v>0</v>
      </c>
      <c r="M52" s="590" t="str">
        <f>IF(AND(U52=0,W52=0,N52=""),"No Line Item",M31+1)</f>
        <v>No Line Item</v>
      </c>
      <c r="N52" s="1080"/>
      <c r="O52" s="1081"/>
      <c r="P52" s="1081"/>
      <c r="Q52" s="1081"/>
      <c r="R52" s="1081"/>
      <c r="S52" s="1082"/>
      <c r="T52" s="4"/>
      <c r="U52" s="3"/>
      <c r="V52" s="5"/>
      <c r="W52" s="6"/>
      <c r="X52" s="591">
        <f t="shared" ref="X52:X67" si="15">U52*W52</f>
        <v>0</v>
      </c>
      <c r="Y52" s="590" t="str">
        <f>IF(AND(AG52=0,AI52=0,Z52=""),"No Line Item",Y31+1)</f>
        <v>No Line Item</v>
      </c>
      <c r="Z52" s="1080"/>
      <c r="AA52" s="1081"/>
      <c r="AB52" s="1081"/>
      <c r="AC52" s="1081"/>
      <c r="AD52" s="1081"/>
      <c r="AE52" s="1082"/>
      <c r="AF52" s="4"/>
      <c r="AG52" s="3"/>
      <c r="AH52" s="5"/>
      <c r="AI52" s="6"/>
      <c r="AJ52" s="591">
        <f t="shared" ref="AJ52:AJ67" si="16">AG52*AI52</f>
        <v>0</v>
      </c>
      <c r="AK52" s="590" t="str">
        <f>IF(AND(AS52=0,AU52=0,AL52=""),"No Line Item",AK31+1)</f>
        <v>No Line Item</v>
      </c>
      <c r="AL52" s="1080"/>
      <c r="AM52" s="1081"/>
      <c r="AN52" s="1081"/>
      <c r="AO52" s="1081"/>
      <c r="AP52" s="1081"/>
      <c r="AQ52" s="1082"/>
      <c r="AR52" s="4"/>
      <c r="AS52" s="3"/>
      <c r="AT52" s="5"/>
      <c r="AU52" s="6"/>
      <c r="AV52" s="591">
        <f t="shared" ref="AV52:AV67" si="17">AS52*AU52</f>
        <v>0</v>
      </c>
      <c r="AW52" s="590" t="str">
        <f>IF(AND(BE52=0,BG52=0,AX52=""),"No Line Item",AW31+1)</f>
        <v>No Line Item</v>
      </c>
      <c r="AX52" s="1080"/>
      <c r="AY52" s="1081"/>
      <c r="AZ52" s="1081"/>
      <c r="BA52" s="1081"/>
      <c r="BB52" s="1081"/>
      <c r="BC52" s="1082"/>
      <c r="BD52" s="4"/>
      <c r="BE52" s="3"/>
      <c r="BF52" s="5"/>
      <c r="BG52" s="6"/>
      <c r="BH52" s="591">
        <f t="shared" ref="BH52:BH67" si="18">BE52*BG52</f>
        <v>0</v>
      </c>
      <c r="BI52" s="590" t="str">
        <f>IF(AND(BQ52=0,BS52=0,BJ52=""),"No Line Item",BI31+1)</f>
        <v>No Line Item</v>
      </c>
      <c r="BJ52" s="1080"/>
      <c r="BK52" s="1081"/>
      <c r="BL52" s="1081"/>
      <c r="BM52" s="1081"/>
      <c r="BN52" s="1081"/>
      <c r="BO52" s="1082"/>
      <c r="BP52" s="4"/>
      <c r="BQ52" s="3"/>
      <c r="BR52" s="5"/>
      <c r="BS52" s="6"/>
      <c r="BT52" s="591">
        <f t="shared" ref="BT52:BT67" si="19">BQ52*BS52</f>
        <v>0</v>
      </c>
      <c r="BU52" s="590" t="str">
        <f>IF(AND(CC52=0,CE52=0,BV52=""),"No Line Item",BU31+1)</f>
        <v>No Line Item</v>
      </c>
      <c r="BV52" s="1080"/>
      <c r="BW52" s="1081"/>
      <c r="BX52" s="1081"/>
      <c r="BY52" s="1081"/>
      <c r="BZ52" s="1081"/>
      <c r="CA52" s="1082"/>
      <c r="CB52" s="4"/>
      <c r="CC52" s="3"/>
      <c r="CD52" s="5"/>
      <c r="CE52" s="6"/>
      <c r="CF52" s="591">
        <f t="shared" ref="CF52:CF67" si="20">CC52*CE52</f>
        <v>0</v>
      </c>
    </row>
    <row r="53" spans="1:84" ht="23.85" customHeight="1" x14ac:dyDescent="0.2">
      <c r="A53" s="590" t="str">
        <f>IF(AND(I53=0,K53=0,B53=""),"No Line Item",A52+1)</f>
        <v>No Line Item</v>
      </c>
      <c r="B53" s="1080"/>
      <c r="C53" s="1081"/>
      <c r="D53" s="1081"/>
      <c r="E53" s="1081"/>
      <c r="F53" s="1081"/>
      <c r="G53" s="1082"/>
      <c r="H53" s="4"/>
      <c r="I53" s="3"/>
      <c r="J53" s="5"/>
      <c r="K53" s="6"/>
      <c r="L53" s="591">
        <f t="shared" si="14"/>
        <v>0</v>
      </c>
      <c r="M53" s="590" t="str">
        <f>IF(AND(U53=0,W53=0,N53=""),"No Line Item",M52+1)</f>
        <v>No Line Item</v>
      </c>
      <c r="N53" s="1080"/>
      <c r="O53" s="1081"/>
      <c r="P53" s="1081"/>
      <c r="Q53" s="1081"/>
      <c r="R53" s="1081"/>
      <c r="S53" s="1082"/>
      <c r="T53" s="4"/>
      <c r="U53" s="3"/>
      <c r="V53" s="5"/>
      <c r="W53" s="6"/>
      <c r="X53" s="591">
        <f t="shared" si="15"/>
        <v>0</v>
      </c>
      <c r="Y53" s="590" t="str">
        <f>IF(AND(AG53=0,AI53=0,Z53=""),"No Line Item",Y52+1)</f>
        <v>No Line Item</v>
      </c>
      <c r="Z53" s="1080"/>
      <c r="AA53" s="1081"/>
      <c r="AB53" s="1081"/>
      <c r="AC53" s="1081"/>
      <c r="AD53" s="1081"/>
      <c r="AE53" s="1082"/>
      <c r="AF53" s="4"/>
      <c r="AG53" s="3"/>
      <c r="AH53" s="5"/>
      <c r="AI53" s="6"/>
      <c r="AJ53" s="591">
        <f t="shared" si="16"/>
        <v>0</v>
      </c>
      <c r="AK53" s="590" t="str">
        <f>IF(AND(AS53=0,AU53=0,AL53=""),"No Line Item",AK52+1)</f>
        <v>No Line Item</v>
      </c>
      <c r="AL53" s="1080"/>
      <c r="AM53" s="1081"/>
      <c r="AN53" s="1081"/>
      <c r="AO53" s="1081"/>
      <c r="AP53" s="1081"/>
      <c r="AQ53" s="1082"/>
      <c r="AR53" s="4"/>
      <c r="AS53" s="3"/>
      <c r="AT53" s="5"/>
      <c r="AU53" s="6"/>
      <c r="AV53" s="591">
        <f t="shared" si="17"/>
        <v>0</v>
      </c>
      <c r="AW53" s="590" t="str">
        <f>IF(AND(BE53=0,BG53=0,AX53=""),"No Line Item",AW52+1)</f>
        <v>No Line Item</v>
      </c>
      <c r="AX53" s="1080"/>
      <c r="AY53" s="1081"/>
      <c r="AZ53" s="1081"/>
      <c r="BA53" s="1081"/>
      <c r="BB53" s="1081"/>
      <c r="BC53" s="1082"/>
      <c r="BD53" s="4"/>
      <c r="BE53" s="3"/>
      <c r="BF53" s="5"/>
      <c r="BG53" s="6"/>
      <c r="BH53" s="591">
        <f t="shared" si="18"/>
        <v>0</v>
      </c>
      <c r="BI53" s="590" t="str">
        <f>IF(AND(BQ53=0,BS53=0,BJ53=""),"No Line Item",BI52+1)</f>
        <v>No Line Item</v>
      </c>
      <c r="BJ53" s="1080"/>
      <c r="BK53" s="1081"/>
      <c r="BL53" s="1081"/>
      <c r="BM53" s="1081"/>
      <c r="BN53" s="1081"/>
      <c r="BO53" s="1082"/>
      <c r="BP53" s="4"/>
      <c r="BQ53" s="3"/>
      <c r="BR53" s="5"/>
      <c r="BS53" s="6"/>
      <c r="BT53" s="591">
        <f t="shared" si="19"/>
        <v>0</v>
      </c>
      <c r="BU53" s="590" t="str">
        <f>IF(AND(CC53=0,CE53=0,BV53=""),"No Line Item",BU52+1)</f>
        <v>No Line Item</v>
      </c>
      <c r="BV53" s="1080"/>
      <c r="BW53" s="1081"/>
      <c r="BX53" s="1081"/>
      <c r="BY53" s="1081"/>
      <c r="BZ53" s="1081"/>
      <c r="CA53" s="1082"/>
      <c r="CB53" s="4"/>
      <c r="CC53" s="3"/>
      <c r="CD53" s="5"/>
      <c r="CE53" s="6"/>
      <c r="CF53" s="591">
        <f t="shared" si="20"/>
        <v>0</v>
      </c>
    </row>
    <row r="54" spans="1:84" ht="23.85" customHeight="1" x14ac:dyDescent="0.2">
      <c r="A54" s="590" t="str">
        <f t="shared" ref="A54:A69" si="21">IF(AND(I54=0,K54=0,B54=""),"No Line Item",A53+1)</f>
        <v>No Line Item</v>
      </c>
      <c r="B54" s="1080"/>
      <c r="C54" s="1081"/>
      <c r="D54" s="1081"/>
      <c r="E54" s="1081"/>
      <c r="F54" s="1081"/>
      <c r="G54" s="1082"/>
      <c r="H54" s="4"/>
      <c r="I54" s="3"/>
      <c r="J54" s="5"/>
      <c r="K54" s="6"/>
      <c r="L54" s="591">
        <f t="shared" si="14"/>
        <v>0</v>
      </c>
      <c r="M54" s="590" t="str">
        <f t="shared" ref="M54:M69" si="22">IF(AND(U54=0,W54=0,N54=""),"No Line Item",M53+1)</f>
        <v>No Line Item</v>
      </c>
      <c r="N54" s="1080"/>
      <c r="O54" s="1081"/>
      <c r="P54" s="1081"/>
      <c r="Q54" s="1081"/>
      <c r="R54" s="1081"/>
      <c r="S54" s="1082"/>
      <c r="T54" s="4"/>
      <c r="U54" s="3"/>
      <c r="V54" s="5"/>
      <c r="W54" s="6"/>
      <c r="X54" s="591">
        <f t="shared" si="15"/>
        <v>0</v>
      </c>
      <c r="Y54" s="590" t="str">
        <f t="shared" ref="Y54:Y69" si="23">IF(AND(AG54=0,AI54=0,Z54=""),"No Line Item",Y53+1)</f>
        <v>No Line Item</v>
      </c>
      <c r="Z54" s="1080"/>
      <c r="AA54" s="1081"/>
      <c r="AB54" s="1081"/>
      <c r="AC54" s="1081"/>
      <c r="AD54" s="1081"/>
      <c r="AE54" s="1082"/>
      <c r="AF54" s="4"/>
      <c r="AG54" s="3"/>
      <c r="AH54" s="5"/>
      <c r="AI54" s="6"/>
      <c r="AJ54" s="591">
        <f t="shared" si="16"/>
        <v>0</v>
      </c>
      <c r="AK54" s="590" t="str">
        <f t="shared" ref="AK54:AK69" si="24">IF(AND(AS54=0,AU54=0,AL54=""),"No Line Item",AK53+1)</f>
        <v>No Line Item</v>
      </c>
      <c r="AL54" s="1080"/>
      <c r="AM54" s="1081"/>
      <c r="AN54" s="1081"/>
      <c r="AO54" s="1081"/>
      <c r="AP54" s="1081"/>
      <c r="AQ54" s="1082"/>
      <c r="AR54" s="4"/>
      <c r="AS54" s="3"/>
      <c r="AT54" s="5"/>
      <c r="AU54" s="6"/>
      <c r="AV54" s="591">
        <f t="shared" si="17"/>
        <v>0</v>
      </c>
      <c r="AW54" s="590" t="str">
        <f t="shared" ref="AW54:AW69" si="25">IF(AND(BE54=0,BG54=0,AX54=""),"No Line Item",AW53+1)</f>
        <v>No Line Item</v>
      </c>
      <c r="AX54" s="1080"/>
      <c r="AY54" s="1081"/>
      <c r="AZ54" s="1081"/>
      <c r="BA54" s="1081"/>
      <c r="BB54" s="1081"/>
      <c r="BC54" s="1082"/>
      <c r="BD54" s="4"/>
      <c r="BE54" s="3"/>
      <c r="BF54" s="5"/>
      <c r="BG54" s="6"/>
      <c r="BH54" s="591">
        <f t="shared" si="18"/>
        <v>0</v>
      </c>
      <c r="BI54" s="590" t="str">
        <f t="shared" ref="BI54:BI69" si="26">IF(AND(BQ54=0,BS54=0,BJ54=""),"No Line Item",BI53+1)</f>
        <v>No Line Item</v>
      </c>
      <c r="BJ54" s="1080"/>
      <c r="BK54" s="1081"/>
      <c r="BL54" s="1081"/>
      <c r="BM54" s="1081"/>
      <c r="BN54" s="1081"/>
      <c r="BO54" s="1082"/>
      <c r="BP54" s="4"/>
      <c r="BQ54" s="3"/>
      <c r="BR54" s="5"/>
      <c r="BS54" s="6"/>
      <c r="BT54" s="591">
        <f t="shared" si="19"/>
        <v>0</v>
      </c>
      <c r="BU54" s="590" t="str">
        <f t="shared" ref="BU54:BU69" si="27">IF(AND(CC54=0,CE54=0,BV54=""),"No Line Item",BU53+1)</f>
        <v>No Line Item</v>
      </c>
      <c r="BV54" s="1080"/>
      <c r="BW54" s="1081"/>
      <c r="BX54" s="1081"/>
      <c r="BY54" s="1081"/>
      <c r="BZ54" s="1081"/>
      <c r="CA54" s="1082"/>
      <c r="CB54" s="4"/>
      <c r="CC54" s="3"/>
      <c r="CD54" s="5"/>
      <c r="CE54" s="6"/>
      <c r="CF54" s="591">
        <f t="shared" si="20"/>
        <v>0</v>
      </c>
    </row>
    <row r="55" spans="1:84" ht="23.85" customHeight="1" x14ac:dyDescent="0.2">
      <c r="A55" s="590" t="str">
        <f t="shared" si="21"/>
        <v>No Line Item</v>
      </c>
      <c r="B55" s="1080"/>
      <c r="C55" s="1081"/>
      <c r="D55" s="1081"/>
      <c r="E55" s="1081"/>
      <c r="F55" s="1081"/>
      <c r="G55" s="1082"/>
      <c r="H55" s="4"/>
      <c r="I55" s="3"/>
      <c r="J55" s="5"/>
      <c r="K55" s="6"/>
      <c r="L55" s="591">
        <f t="shared" si="14"/>
        <v>0</v>
      </c>
      <c r="M55" s="590" t="str">
        <f t="shared" si="22"/>
        <v>No Line Item</v>
      </c>
      <c r="N55" s="1080"/>
      <c r="O55" s="1081"/>
      <c r="P55" s="1081"/>
      <c r="Q55" s="1081"/>
      <c r="R55" s="1081"/>
      <c r="S55" s="1082"/>
      <c r="T55" s="4"/>
      <c r="U55" s="3"/>
      <c r="V55" s="5"/>
      <c r="W55" s="6"/>
      <c r="X55" s="591">
        <f t="shared" si="15"/>
        <v>0</v>
      </c>
      <c r="Y55" s="590" t="str">
        <f t="shared" si="23"/>
        <v>No Line Item</v>
      </c>
      <c r="Z55" s="1080"/>
      <c r="AA55" s="1081"/>
      <c r="AB55" s="1081"/>
      <c r="AC55" s="1081"/>
      <c r="AD55" s="1081"/>
      <c r="AE55" s="1082"/>
      <c r="AF55" s="4"/>
      <c r="AG55" s="3"/>
      <c r="AH55" s="5"/>
      <c r="AI55" s="6"/>
      <c r="AJ55" s="591">
        <f t="shared" si="16"/>
        <v>0</v>
      </c>
      <c r="AK55" s="590" t="str">
        <f t="shared" si="24"/>
        <v>No Line Item</v>
      </c>
      <c r="AL55" s="1080"/>
      <c r="AM55" s="1081"/>
      <c r="AN55" s="1081"/>
      <c r="AO55" s="1081"/>
      <c r="AP55" s="1081"/>
      <c r="AQ55" s="1082"/>
      <c r="AR55" s="4"/>
      <c r="AS55" s="3"/>
      <c r="AT55" s="5"/>
      <c r="AU55" s="6"/>
      <c r="AV55" s="591">
        <f t="shared" si="17"/>
        <v>0</v>
      </c>
      <c r="AW55" s="590" t="str">
        <f t="shared" si="25"/>
        <v>No Line Item</v>
      </c>
      <c r="AX55" s="1080"/>
      <c r="AY55" s="1081"/>
      <c r="AZ55" s="1081"/>
      <c r="BA55" s="1081"/>
      <c r="BB55" s="1081"/>
      <c r="BC55" s="1082"/>
      <c r="BD55" s="4"/>
      <c r="BE55" s="3"/>
      <c r="BF55" s="5"/>
      <c r="BG55" s="6"/>
      <c r="BH55" s="591">
        <f t="shared" si="18"/>
        <v>0</v>
      </c>
      <c r="BI55" s="590" t="str">
        <f t="shared" si="26"/>
        <v>No Line Item</v>
      </c>
      <c r="BJ55" s="1080"/>
      <c r="BK55" s="1081"/>
      <c r="BL55" s="1081"/>
      <c r="BM55" s="1081"/>
      <c r="BN55" s="1081"/>
      <c r="BO55" s="1082"/>
      <c r="BP55" s="4"/>
      <c r="BQ55" s="3"/>
      <c r="BR55" s="5"/>
      <c r="BS55" s="6"/>
      <c r="BT55" s="591">
        <f t="shared" si="19"/>
        <v>0</v>
      </c>
      <c r="BU55" s="590" t="str">
        <f t="shared" si="27"/>
        <v>No Line Item</v>
      </c>
      <c r="BV55" s="1080"/>
      <c r="BW55" s="1081"/>
      <c r="BX55" s="1081"/>
      <c r="BY55" s="1081"/>
      <c r="BZ55" s="1081"/>
      <c r="CA55" s="1082"/>
      <c r="CB55" s="4"/>
      <c r="CC55" s="3"/>
      <c r="CD55" s="5"/>
      <c r="CE55" s="6"/>
      <c r="CF55" s="591">
        <f t="shared" si="20"/>
        <v>0</v>
      </c>
    </row>
    <row r="56" spans="1:84" ht="23.85" customHeight="1" x14ac:dyDescent="0.2">
      <c r="A56" s="590" t="str">
        <f t="shared" si="21"/>
        <v>No Line Item</v>
      </c>
      <c r="B56" s="1080"/>
      <c r="C56" s="1081"/>
      <c r="D56" s="1081"/>
      <c r="E56" s="1081"/>
      <c r="F56" s="1081"/>
      <c r="G56" s="1082"/>
      <c r="H56" s="4"/>
      <c r="I56" s="3"/>
      <c r="J56" s="5"/>
      <c r="K56" s="6"/>
      <c r="L56" s="591">
        <f t="shared" si="14"/>
        <v>0</v>
      </c>
      <c r="M56" s="590" t="str">
        <f t="shared" si="22"/>
        <v>No Line Item</v>
      </c>
      <c r="N56" s="1080"/>
      <c r="O56" s="1081"/>
      <c r="P56" s="1081"/>
      <c r="Q56" s="1081"/>
      <c r="R56" s="1081"/>
      <c r="S56" s="1082"/>
      <c r="T56" s="4"/>
      <c r="U56" s="3"/>
      <c r="V56" s="5"/>
      <c r="W56" s="6"/>
      <c r="X56" s="591">
        <f t="shared" si="15"/>
        <v>0</v>
      </c>
      <c r="Y56" s="590" t="str">
        <f t="shared" si="23"/>
        <v>No Line Item</v>
      </c>
      <c r="Z56" s="1080"/>
      <c r="AA56" s="1081"/>
      <c r="AB56" s="1081"/>
      <c r="AC56" s="1081"/>
      <c r="AD56" s="1081"/>
      <c r="AE56" s="1082"/>
      <c r="AF56" s="4"/>
      <c r="AG56" s="3"/>
      <c r="AH56" s="5"/>
      <c r="AI56" s="6"/>
      <c r="AJ56" s="591">
        <f t="shared" si="16"/>
        <v>0</v>
      </c>
      <c r="AK56" s="590" t="str">
        <f t="shared" si="24"/>
        <v>No Line Item</v>
      </c>
      <c r="AL56" s="1080"/>
      <c r="AM56" s="1081"/>
      <c r="AN56" s="1081"/>
      <c r="AO56" s="1081"/>
      <c r="AP56" s="1081"/>
      <c r="AQ56" s="1082"/>
      <c r="AR56" s="4"/>
      <c r="AS56" s="3"/>
      <c r="AT56" s="5"/>
      <c r="AU56" s="6"/>
      <c r="AV56" s="591">
        <f t="shared" si="17"/>
        <v>0</v>
      </c>
      <c r="AW56" s="590" t="str">
        <f t="shared" si="25"/>
        <v>No Line Item</v>
      </c>
      <c r="AX56" s="1080"/>
      <c r="AY56" s="1081"/>
      <c r="AZ56" s="1081"/>
      <c r="BA56" s="1081"/>
      <c r="BB56" s="1081"/>
      <c r="BC56" s="1082"/>
      <c r="BD56" s="4"/>
      <c r="BE56" s="3"/>
      <c r="BF56" s="5"/>
      <c r="BG56" s="6"/>
      <c r="BH56" s="591">
        <f t="shared" si="18"/>
        <v>0</v>
      </c>
      <c r="BI56" s="590" t="str">
        <f t="shared" si="26"/>
        <v>No Line Item</v>
      </c>
      <c r="BJ56" s="1080"/>
      <c r="BK56" s="1081"/>
      <c r="BL56" s="1081"/>
      <c r="BM56" s="1081"/>
      <c r="BN56" s="1081"/>
      <c r="BO56" s="1082"/>
      <c r="BP56" s="4"/>
      <c r="BQ56" s="3"/>
      <c r="BR56" s="5"/>
      <c r="BS56" s="6"/>
      <c r="BT56" s="591">
        <f t="shared" si="19"/>
        <v>0</v>
      </c>
      <c r="BU56" s="590" t="str">
        <f t="shared" si="27"/>
        <v>No Line Item</v>
      </c>
      <c r="BV56" s="1080"/>
      <c r="BW56" s="1081"/>
      <c r="BX56" s="1081"/>
      <c r="BY56" s="1081"/>
      <c r="BZ56" s="1081"/>
      <c r="CA56" s="1082"/>
      <c r="CB56" s="4"/>
      <c r="CC56" s="3"/>
      <c r="CD56" s="5"/>
      <c r="CE56" s="6"/>
      <c r="CF56" s="591">
        <f t="shared" si="20"/>
        <v>0</v>
      </c>
    </row>
    <row r="57" spans="1:84" ht="23.85" customHeight="1" x14ac:dyDescent="0.2">
      <c r="A57" s="590" t="str">
        <f t="shared" si="21"/>
        <v>No Line Item</v>
      </c>
      <c r="B57" s="1080"/>
      <c r="C57" s="1081"/>
      <c r="D57" s="1081"/>
      <c r="E57" s="1081"/>
      <c r="F57" s="1081"/>
      <c r="G57" s="1082"/>
      <c r="H57" s="4"/>
      <c r="I57" s="3"/>
      <c r="J57" s="5"/>
      <c r="K57" s="6"/>
      <c r="L57" s="591">
        <f t="shared" si="14"/>
        <v>0</v>
      </c>
      <c r="M57" s="590" t="str">
        <f t="shared" si="22"/>
        <v>No Line Item</v>
      </c>
      <c r="N57" s="1080"/>
      <c r="O57" s="1081"/>
      <c r="P57" s="1081"/>
      <c r="Q57" s="1081"/>
      <c r="R57" s="1081"/>
      <c r="S57" s="1082"/>
      <c r="T57" s="4"/>
      <c r="U57" s="3"/>
      <c r="V57" s="5"/>
      <c r="W57" s="6"/>
      <c r="X57" s="591">
        <f t="shared" si="15"/>
        <v>0</v>
      </c>
      <c r="Y57" s="590" t="str">
        <f t="shared" si="23"/>
        <v>No Line Item</v>
      </c>
      <c r="Z57" s="1080"/>
      <c r="AA57" s="1081"/>
      <c r="AB57" s="1081"/>
      <c r="AC57" s="1081"/>
      <c r="AD57" s="1081"/>
      <c r="AE57" s="1082"/>
      <c r="AF57" s="4"/>
      <c r="AG57" s="3"/>
      <c r="AH57" s="5"/>
      <c r="AI57" s="6"/>
      <c r="AJ57" s="591">
        <f t="shared" si="16"/>
        <v>0</v>
      </c>
      <c r="AK57" s="590" t="str">
        <f t="shared" si="24"/>
        <v>No Line Item</v>
      </c>
      <c r="AL57" s="1080"/>
      <c r="AM57" s="1081"/>
      <c r="AN57" s="1081"/>
      <c r="AO57" s="1081"/>
      <c r="AP57" s="1081"/>
      <c r="AQ57" s="1082"/>
      <c r="AR57" s="4"/>
      <c r="AS57" s="3"/>
      <c r="AT57" s="5"/>
      <c r="AU57" s="6"/>
      <c r="AV57" s="591">
        <f t="shared" si="17"/>
        <v>0</v>
      </c>
      <c r="AW57" s="590" t="str">
        <f t="shared" si="25"/>
        <v>No Line Item</v>
      </c>
      <c r="AX57" s="1080"/>
      <c r="AY57" s="1081"/>
      <c r="AZ57" s="1081"/>
      <c r="BA57" s="1081"/>
      <c r="BB57" s="1081"/>
      <c r="BC57" s="1082"/>
      <c r="BD57" s="4"/>
      <c r="BE57" s="3"/>
      <c r="BF57" s="5"/>
      <c r="BG57" s="6"/>
      <c r="BH57" s="591">
        <f t="shared" si="18"/>
        <v>0</v>
      </c>
      <c r="BI57" s="590" t="str">
        <f t="shared" si="26"/>
        <v>No Line Item</v>
      </c>
      <c r="BJ57" s="1080"/>
      <c r="BK57" s="1081"/>
      <c r="BL57" s="1081"/>
      <c r="BM57" s="1081"/>
      <c r="BN57" s="1081"/>
      <c r="BO57" s="1082"/>
      <c r="BP57" s="4"/>
      <c r="BQ57" s="3"/>
      <c r="BR57" s="5"/>
      <c r="BS57" s="6"/>
      <c r="BT57" s="591">
        <f t="shared" si="19"/>
        <v>0</v>
      </c>
      <c r="BU57" s="590" t="str">
        <f t="shared" si="27"/>
        <v>No Line Item</v>
      </c>
      <c r="BV57" s="1080"/>
      <c r="BW57" s="1081"/>
      <c r="BX57" s="1081"/>
      <c r="BY57" s="1081"/>
      <c r="BZ57" s="1081"/>
      <c r="CA57" s="1082"/>
      <c r="CB57" s="4"/>
      <c r="CC57" s="3"/>
      <c r="CD57" s="5"/>
      <c r="CE57" s="6"/>
      <c r="CF57" s="591">
        <f t="shared" si="20"/>
        <v>0</v>
      </c>
    </row>
    <row r="58" spans="1:84" ht="23.85" customHeight="1" x14ac:dyDescent="0.2">
      <c r="A58" s="590" t="str">
        <f t="shared" si="21"/>
        <v>No Line Item</v>
      </c>
      <c r="B58" s="1080"/>
      <c r="C58" s="1081"/>
      <c r="D58" s="1081"/>
      <c r="E58" s="1081"/>
      <c r="F58" s="1081"/>
      <c r="G58" s="1082"/>
      <c r="H58" s="4"/>
      <c r="I58" s="3"/>
      <c r="J58" s="5"/>
      <c r="K58" s="6"/>
      <c r="L58" s="591">
        <f t="shared" si="14"/>
        <v>0</v>
      </c>
      <c r="M58" s="590" t="str">
        <f t="shared" si="22"/>
        <v>No Line Item</v>
      </c>
      <c r="N58" s="1080"/>
      <c r="O58" s="1081"/>
      <c r="P58" s="1081"/>
      <c r="Q58" s="1081"/>
      <c r="R58" s="1081"/>
      <c r="S58" s="1082"/>
      <c r="T58" s="4"/>
      <c r="U58" s="3"/>
      <c r="V58" s="5"/>
      <c r="W58" s="6"/>
      <c r="X58" s="591">
        <f t="shared" si="15"/>
        <v>0</v>
      </c>
      <c r="Y58" s="590" t="str">
        <f t="shared" si="23"/>
        <v>No Line Item</v>
      </c>
      <c r="Z58" s="1080"/>
      <c r="AA58" s="1081"/>
      <c r="AB58" s="1081"/>
      <c r="AC58" s="1081"/>
      <c r="AD58" s="1081"/>
      <c r="AE58" s="1082"/>
      <c r="AF58" s="4"/>
      <c r="AG58" s="3"/>
      <c r="AH58" s="5"/>
      <c r="AI58" s="6"/>
      <c r="AJ58" s="591">
        <f t="shared" si="16"/>
        <v>0</v>
      </c>
      <c r="AK58" s="590" t="str">
        <f t="shared" si="24"/>
        <v>No Line Item</v>
      </c>
      <c r="AL58" s="1080"/>
      <c r="AM58" s="1081"/>
      <c r="AN58" s="1081"/>
      <c r="AO58" s="1081"/>
      <c r="AP58" s="1081"/>
      <c r="AQ58" s="1082"/>
      <c r="AR58" s="4"/>
      <c r="AS58" s="3"/>
      <c r="AT58" s="5"/>
      <c r="AU58" s="6"/>
      <c r="AV58" s="591">
        <f t="shared" si="17"/>
        <v>0</v>
      </c>
      <c r="AW58" s="590" t="str">
        <f t="shared" si="25"/>
        <v>No Line Item</v>
      </c>
      <c r="AX58" s="1080"/>
      <c r="AY58" s="1081"/>
      <c r="AZ58" s="1081"/>
      <c r="BA58" s="1081"/>
      <c r="BB58" s="1081"/>
      <c r="BC58" s="1082"/>
      <c r="BD58" s="4"/>
      <c r="BE58" s="3"/>
      <c r="BF58" s="5"/>
      <c r="BG58" s="6"/>
      <c r="BH58" s="591">
        <f t="shared" si="18"/>
        <v>0</v>
      </c>
      <c r="BI58" s="590" t="str">
        <f t="shared" si="26"/>
        <v>No Line Item</v>
      </c>
      <c r="BJ58" s="1080"/>
      <c r="BK58" s="1081"/>
      <c r="BL58" s="1081"/>
      <c r="BM58" s="1081"/>
      <c r="BN58" s="1081"/>
      <c r="BO58" s="1082"/>
      <c r="BP58" s="4"/>
      <c r="BQ58" s="3"/>
      <c r="BR58" s="5"/>
      <c r="BS58" s="6"/>
      <c r="BT58" s="591">
        <f t="shared" si="19"/>
        <v>0</v>
      </c>
      <c r="BU58" s="590" t="str">
        <f t="shared" si="27"/>
        <v>No Line Item</v>
      </c>
      <c r="BV58" s="1080"/>
      <c r="BW58" s="1081"/>
      <c r="BX58" s="1081"/>
      <c r="BY58" s="1081"/>
      <c r="BZ58" s="1081"/>
      <c r="CA58" s="1082"/>
      <c r="CB58" s="4"/>
      <c r="CC58" s="3"/>
      <c r="CD58" s="5"/>
      <c r="CE58" s="6"/>
      <c r="CF58" s="591">
        <f t="shared" si="20"/>
        <v>0</v>
      </c>
    </row>
    <row r="59" spans="1:84" ht="23.85" customHeight="1" x14ac:dyDescent="0.2">
      <c r="A59" s="590" t="str">
        <f t="shared" si="21"/>
        <v>No Line Item</v>
      </c>
      <c r="B59" s="1080"/>
      <c r="C59" s="1081"/>
      <c r="D59" s="1081"/>
      <c r="E59" s="1081"/>
      <c r="F59" s="1081"/>
      <c r="G59" s="1082"/>
      <c r="H59" s="4"/>
      <c r="I59" s="3"/>
      <c r="J59" s="5"/>
      <c r="K59" s="6"/>
      <c r="L59" s="591">
        <f t="shared" si="14"/>
        <v>0</v>
      </c>
      <c r="M59" s="590" t="str">
        <f t="shared" si="22"/>
        <v>No Line Item</v>
      </c>
      <c r="N59" s="1080"/>
      <c r="O59" s="1081"/>
      <c r="P59" s="1081"/>
      <c r="Q59" s="1081"/>
      <c r="R59" s="1081"/>
      <c r="S59" s="1082"/>
      <c r="T59" s="4"/>
      <c r="U59" s="3"/>
      <c r="V59" s="5"/>
      <c r="W59" s="6"/>
      <c r="X59" s="591">
        <f t="shared" si="15"/>
        <v>0</v>
      </c>
      <c r="Y59" s="590" t="str">
        <f t="shared" si="23"/>
        <v>No Line Item</v>
      </c>
      <c r="Z59" s="1080"/>
      <c r="AA59" s="1081"/>
      <c r="AB59" s="1081"/>
      <c r="AC59" s="1081"/>
      <c r="AD59" s="1081"/>
      <c r="AE59" s="1082"/>
      <c r="AF59" s="4"/>
      <c r="AG59" s="3"/>
      <c r="AH59" s="5"/>
      <c r="AI59" s="6"/>
      <c r="AJ59" s="591">
        <f t="shared" si="16"/>
        <v>0</v>
      </c>
      <c r="AK59" s="590" t="str">
        <f t="shared" si="24"/>
        <v>No Line Item</v>
      </c>
      <c r="AL59" s="1080"/>
      <c r="AM59" s="1081"/>
      <c r="AN59" s="1081"/>
      <c r="AO59" s="1081"/>
      <c r="AP59" s="1081"/>
      <c r="AQ59" s="1082"/>
      <c r="AR59" s="4"/>
      <c r="AS59" s="3"/>
      <c r="AT59" s="5"/>
      <c r="AU59" s="6"/>
      <c r="AV59" s="591">
        <f t="shared" si="17"/>
        <v>0</v>
      </c>
      <c r="AW59" s="590" t="str">
        <f t="shared" si="25"/>
        <v>No Line Item</v>
      </c>
      <c r="AX59" s="1080"/>
      <c r="AY59" s="1081"/>
      <c r="AZ59" s="1081"/>
      <c r="BA59" s="1081"/>
      <c r="BB59" s="1081"/>
      <c r="BC59" s="1082"/>
      <c r="BD59" s="4"/>
      <c r="BE59" s="3"/>
      <c r="BF59" s="5"/>
      <c r="BG59" s="6"/>
      <c r="BH59" s="591">
        <f t="shared" si="18"/>
        <v>0</v>
      </c>
      <c r="BI59" s="590" t="str">
        <f t="shared" si="26"/>
        <v>No Line Item</v>
      </c>
      <c r="BJ59" s="1080"/>
      <c r="BK59" s="1081"/>
      <c r="BL59" s="1081"/>
      <c r="BM59" s="1081"/>
      <c r="BN59" s="1081"/>
      <c r="BO59" s="1082"/>
      <c r="BP59" s="4"/>
      <c r="BQ59" s="3"/>
      <c r="BR59" s="5"/>
      <c r="BS59" s="6"/>
      <c r="BT59" s="591">
        <f t="shared" si="19"/>
        <v>0</v>
      </c>
      <c r="BU59" s="590" t="str">
        <f t="shared" si="27"/>
        <v>No Line Item</v>
      </c>
      <c r="BV59" s="1080"/>
      <c r="BW59" s="1081"/>
      <c r="BX59" s="1081"/>
      <c r="BY59" s="1081"/>
      <c r="BZ59" s="1081"/>
      <c r="CA59" s="1082"/>
      <c r="CB59" s="4"/>
      <c r="CC59" s="3"/>
      <c r="CD59" s="5"/>
      <c r="CE59" s="6"/>
      <c r="CF59" s="591">
        <f t="shared" si="20"/>
        <v>0</v>
      </c>
    </row>
    <row r="60" spans="1:84" ht="23.85" customHeight="1" x14ac:dyDescent="0.2">
      <c r="A60" s="590" t="str">
        <f t="shared" si="21"/>
        <v>No Line Item</v>
      </c>
      <c r="B60" s="1080"/>
      <c r="C60" s="1081"/>
      <c r="D60" s="1081"/>
      <c r="E60" s="1081"/>
      <c r="F60" s="1081"/>
      <c r="G60" s="1082"/>
      <c r="H60" s="4"/>
      <c r="I60" s="3"/>
      <c r="J60" s="5"/>
      <c r="K60" s="6"/>
      <c r="L60" s="591">
        <f t="shared" si="14"/>
        <v>0</v>
      </c>
      <c r="M60" s="590" t="str">
        <f t="shared" si="22"/>
        <v>No Line Item</v>
      </c>
      <c r="N60" s="1080"/>
      <c r="O60" s="1081"/>
      <c r="P60" s="1081"/>
      <c r="Q60" s="1081"/>
      <c r="R60" s="1081"/>
      <c r="S60" s="1082"/>
      <c r="T60" s="4"/>
      <c r="U60" s="3"/>
      <c r="V60" s="5"/>
      <c r="W60" s="6"/>
      <c r="X60" s="591">
        <f t="shared" si="15"/>
        <v>0</v>
      </c>
      <c r="Y60" s="590" t="str">
        <f t="shared" si="23"/>
        <v>No Line Item</v>
      </c>
      <c r="Z60" s="1080"/>
      <c r="AA60" s="1081"/>
      <c r="AB60" s="1081"/>
      <c r="AC60" s="1081"/>
      <c r="AD60" s="1081"/>
      <c r="AE60" s="1082"/>
      <c r="AF60" s="4"/>
      <c r="AG60" s="3"/>
      <c r="AH60" s="5"/>
      <c r="AI60" s="6"/>
      <c r="AJ60" s="591">
        <f t="shared" si="16"/>
        <v>0</v>
      </c>
      <c r="AK60" s="590" t="str">
        <f t="shared" si="24"/>
        <v>No Line Item</v>
      </c>
      <c r="AL60" s="1080"/>
      <c r="AM60" s="1081"/>
      <c r="AN60" s="1081"/>
      <c r="AO60" s="1081"/>
      <c r="AP60" s="1081"/>
      <c r="AQ60" s="1082"/>
      <c r="AR60" s="4"/>
      <c r="AS60" s="3"/>
      <c r="AT60" s="5"/>
      <c r="AU60" s="6"/>
      <c r="AV60" s="591">
        <f t="shared" si="17"/>
        <v>0</v>
      </c>
      <c r="AW60" s="590" t="str">
        <f t="shared" si="25"/>
        <v>No Line Item</v>
      </c>
      <c r="AX60" s="1080"/>
      <c r="AY60" s="1081"/>
      <c r="AZ60" s="1081"/>
      <c r="BA60" s="1081"/>
      <c r="BB60" s="1081"/>
      <c r="BC60" s="1082"/>
      <c r="BD60" s="4"/>
      <c r="BE60" s="3"/>
      <c r="BF60" s="5"/>
      <c r="BG60" s="6"/>
      <c r="BH60" s="591">
        <f t="shared" si="18"/>
        <v>0</v>
      </c>
      <c r="BI60" s="590" t="str">
        <f t="shared" si="26"/>
        <v>No Line Item</v>
      </c>
      <c r="BJ60" s="1080"/>
      <c r="BK60" s="1081"/>
      <c r="BL60" s="1081"/>
      <c r="BM60" s="1081"/>
      <c r="BN60" s="1081"/>
      <c r="BO60" s="1082"/>
      <c r="BP60" s="4"/>
      <c r="BQ60" s="3"/>
      <c r="BR60" s="5"/>
      <c r="BS60" s="6"/>
      <c r="BT60" s="591">
        <f t="shared" si="19"/>
        <v>0</v>
      </c>
      <c r="BU60" s="590" t="str">
        <f t="shared" si="27"/>
        <v>No Line Item</v>
      </c>
      <c r="BV60" s="1080"/>
      <c r="BW60" s="1081"/>
      <c r="BX60" s="1081"/>
      <c r="BY60" s="1081"/>
      <c r="BZ60" s="1081"/>
      <c r="CA60" s="1082"/>
      <c r="CB60" s="4"/>
      <c r="CC60" s="3"/>
      <c r="CD60" s="5"/>
      <c r="CE60" s="6"/>
      <c r="CF60" s="591">
        <f t="shared" si="20"/>
        <v>0</v>
      </c>
    </row>
    <row r="61" spans="1:84" ht="23.85" customHeight="1" x14ac:dyDescent="0.2">
      <c r="A61" s="590" t="str">
        <f t="shared" si="21"/>
        <v>No Line Item</v>
      </c>
      <c r="B61" s="1080"/>
      <c r="C61" s="1081"/>
      <c r="D61" s="1081"/>
      <c r="E61" s="1081"/>
      <c r="F61" s="1081"/>
      <c r="G61" s="1082"/>
      <c r="H61" s="4"/>
      <c r="I61" s="3"/>
      <c r="J61" s="5"/>
      <c r="K61" s="6"/>
      <c r="L61" s="591">
        <f t="shared" si="14"/>
        <v>0</v>
      </c>
      <c r="M61" s="590" t="str">
        <f t="shared" si="22"/>
        <v>No Line Item</v>
      </c>
      <c r="N61" s="1080"/>
      <c r="O61" s="1081"/>
      <c r="P61" s="1081"/>
      <c r="Q61" s="1081"/>
      <c r="R61" s="1081"/>
      <c r="S61" s="1082"/>
      <c r="T61" s="4"/>
      <c r="U61" s="3"/>
      <c r="V61" s="5"/>
      <c r="W61" s="6"/>
      <c r="X61" s="591">
        <f t="shared" si="15"/>
        <v>0</v>
      </c>
      <c r="Y61" s="590" t="str">
        <f t="shared" si="23"/>
        <v>No Line Item</v>
      </c>
      <c r="Z61" s="1080"/>
      <c r="AA61" s="1081"/>
      <c r="AB61" s="1081"/>
      <c r="AC61" s="1081"/>
      <c r="AD61" s="1081"/>
      <c r="AE61" s="1082"/>
      <c r="AF61" s="4"/>
      <c r="AG61" s="3"/>
      <c r="AH61" s="5"/>
      <c r="AI61" s="6"/>
      <c r="AJ61" s="591">
        <f t="shared" si="16"/>
        <v>0</v>
      </c>
      <c r="AK61" s="590" t="str">
        <f t="shared" si="24"/>
        <v>No Line Item</v>
      </c>
      <c r="AL61" s="1080"/>
      <c r="AM61" s="1081"/>
      <c r="AN61" s="1081"/>
      <c r="AO61" s="1081"/>
      <c r="AP61" s="1081"/>
      <c r="AQ61" s="1082"/>
      <c r="AR61" s="4"/>
      <c r="AS61" s="3"/>
      <c r="AT61" s="5"/>
      <c r="AU61" s="6"/>
      <c r="AV61" s="591">
        <f t="shared" si="17"/>
        <v>0</v>
      </c>
      <c r="AW61" s="590" t="str">
        <f t="shared" si="25"/>
        <v>No Line Item</v>
      </c>
      <c r="AX61" s="1080"/>
      <c r="AY61" s="1081"/>
      <c r="AZ61" s="1081"/>
      <c r="BA61" s="1081"/>
      <c r="BB61" s="1081"/>
      <c r="BC61" s="1082"/>
      <c r="BD61" s="4"/>
      <c r="BE61" s="3"/>
      <c r="BF61" s="5"/>
      <c r="BG61" s="6"/>
      <c r="BH61" s="591">
        <f t="shared" si="18"/>
        <v>0</v>
      </c>
      <c r="BI61" s="590" t="str">
        <f t="shared" si="26"/>
        <v>No Line Item</v>
      </c>
      <c r="BJ61" s="1080"/>
      <c r="BK61" s="1081"/>
      <c r="BL61" s="1081"/>
      <c r="BM61" s="1081"/>
      <c r="BN61" s="1081"/>
      <c r="BO61" s="1082"/>
      <c r="BP61" s="4"/>
      <c r="BQ61" s="3"/>
      <c r="BR61" s="5"/>
      <c r="BS61" s="6"/>
      <c r="BT61" s="591">
        <f t="shared" si="19"/>
        <v>0</v>
      </c>
      <c r="BU61" s="590" t="str">
        <f t="shared" si="27"/>
        <v>No Line Item</v>
      </c>
      <c r="BV61" s="1080"/>
      <c r="BW61" s="1081"/>
      <c r="BX61" s="1081"/>
      <c r="BY61" s="1081"/>
      <c r="BZ61" s="1081"/>
      <c r="CA61" s="1082"/>
      <c r="CB61" s="4"/>
      <c r="CC61" s="3"/>
      <c r="CD61" s="5"/>
      <c r="CE61" s="6"/>
      <c r="CF61" s="591">
        <f t="shared" si="20"/>
        <v>0</v>
      </c>
    </row>
    <row r="62" spans="1:84" ht="23.85" customHeight="1" x14ac:dyDescent="0.2">
      <c r="A62" s="590" t="str">
        <f t="shared" si="21"/>
        <v>No Line Item</v>
      </c>
      <c r="B62" s="1080"/>
      <c r="C62" s="1081"/>
      <c r="D62" s="1081"/>
      <c r="E62" s="1081"/>
      <c r="F62" s="1081"/>
      <c r="G62" s="1082"/>
      <c r="H62" s="4"/>
      <c r="I62" s="3"/>
      <c r="J62" s="5"/>
      <c r="K62" s="6"/>
      <c r="L62" s="591">
        <f t="shared" si="14"/>
        <v>0</v>
      </c>
      <c r="M62" s="590" t="str">
        <f t="shared" si="22"/>
        <v>No Line Item</v>
      </c>
      <c r="N62" s="1080"/>
      <c r="O62" s="1081"/>
      <c r="P62" s="1081"/>
      <c r="Q62" s="1081"/>
      <c r="R62" s="1081"/>
      <c r="S62" s="1082"/>
      <c r="T62" s="4"/>
      <c r="U62" s="3"/>
      <c r="V62" s="5"/>
      <c r="W62" s="6"/>
      <c r="X62" s="591">
        <f t="shared" si="15"/>
        <v>0</v>
      </c>
      <c r="Y62" s="590" t="str">
        <f t="shared" si="23"/>
        <v>No Line Item</v>
      </c>
      <c r="Z62" s="1080"/>
      <c r="AA62" s="1081"/>
      <c r="AB62" s="1081"/>
      <c r="AC62" s="1081"/>
      <c r="AD62" s="1081"/>
      <c r="AE62" s="1082"/>
      <c r="AF62" s="4"/>
      <c r="AG62" s="3"/>
      <c r="AH62" s="5"/>
      <c r="AI62" s="6"/>
      <c r="AJ62" s="591">
        <f t="shared" si="16"/>
        <v>0</v>
      </c>
      <c r="AK62" s="590" t="str">
        <f t="shared" si="24"/>
        <v>No Line Item</v>
      </c>
      <c r="AL62" s="1080"/>
      <c r="AM62" s="1081"/>
      <c r="AN62" s="1081"/>
      <c r="AO62" s="1081"/>
      <c r="AP62" s="1081"/>
      <c r="AQ62" s="1082"/>
      <c r="AR62" s="4"/>
      <c r="AS62" s="3"/>
      <c r="AT62" s="5"/>
      <c r="AU62" s="6"/>
      <c r="AV62" s="591">
        <f t="shared" si="17"/>
        <v>0</v>
      </c>
      <c r="AW62" s="590" t="str">
        <f t="shared" si="25"/>
        <v>No Line Item</v>
      </c>
      <c r="AX62" s="1080"/>
      <c r="AY62" s="1081"/>
      <c r="AZ62" s="1081"/>
      <c r="BA62" s="1081"/>
      <c r="BB62" s="1081"/>
      <c r="BC62" s="1082"/>
      <c r="BD62" s="4"/>
      <c r="BE62" s="3"/>
      <c r="BF62" s="5"/>
      <c r="BG62" s="6"/>
      <c r="BH62" s="591">
        <f t="shared" si="18"/>
        <v>0</v>
      </c>
      <c r="BI62" s="590" t="str">
        <f t="shared" si="26"/>
        <v>No Line Item</v>
      </c>
      <c r="BJ62" s="1080"/>
      <c r="BK62" s="1081"/>
      <c r="BL62" s="1081"/>
      <c r="BM62" s="1081"/>
      <c r="BN62" s="1081"/>
      <c r="BO62" s="1082"/>
      <c r="BP62" s="4"/>
      <c r="BQ62" s="3"/>
      <c r="BR62" s="5"/>
      <c r="BS62" s="6"/>
      <c r="BT62" s="591">
        <f t="shared" si="19"/>
        <v>0</v>
      </c>
      <c r="BU62" s="590" t="str">
        <f t="shared" si="27"/>
        <v>No Line Item</v>
      </c>
      <c r="BV62" s="1080"/>
      <c r="BW62" s="1081"/>
      <c r="BX62" s="1081"/>
      <c r="BY62" s="1081"/>
      <c r="BZ62" s="1081"/>
      <c r="CA62" s="1082"/>
      <c r="CB62" s="4"/>
      <c r="CC62" s="3"/>
      <c r="CD62" s="5"/>
      <c r="CE62" s="6"/>
      <c r="CF62" s="591">
        <f t="shared" si="20"/>
        <v>0</v>
      </c>
    </row>
    <row r="63" spans="1:84" ht="23.85" customHeight="1" x14ac:dyDescent="0.2">
      <c r="A63" s="590" t="str">
        <f t="shared" si="21"/>
        <v>No Line Item</v>
      </c>
      <c r="B63" s="1080"/>
      <c r="C63" s="1081"/>
      <c r="D63" s="1081"/>
      <c r="E63" s="1081"/>
      <c r="F63" s="1081"/>
      <c r="G63" s="1082"/>
      <c r="H63" s="4"/>
      <c r="I63" s="3"/>
      <c r="J63" s="5"/>
      <c r="K63" s="6"/>
      <c r="L63" s="591">
        <f t="shared" si="14"/>
        <v>0</v>
      </c>
      <c r="M63" s="590" t="str">
        <f t="shared" si="22"/>
        <v>No Line Item</v>
      </c>
      <c r="N63" s="1080"/>
      <c r="O63" s="1081"/>
      <c r="P63" s="1081"/>
      <c r="Q63" s="1081"/>
      <c r="R63" s="1081"/>
      <c r="S63" s="1082"/>
      <c r="T63" s="4"/>
      <c r="U63" s="3"/>
      <c r="V63" s="5"/>
      <c r="W63" s="6"/>
      <c r="X63" s="591">
        <f t="shared" si="15"/>
        <v>0</v>
      </c>
      <c r="Y63" s="590" t="str">
        <f t="shared" si="23"/>
        <v>No Line Item</v>
      </c>
      <c r="Z63" s="1080"/>
      <c r="AA63" s="1081"/>
      <c r="AB63" s="1081"/>
      <c r="AC63" s="1081"/>
      <c r="AD63" s="1081"/>
      <c r="AE63" s="1082"/>
      <c r="AF63" s="4"/>
      <c r="AG63" s="3"/>
      <c r="AH63" s="5"/>
      <c r="AI63" s="6"/>
      <c r="AJ63" s="591">
        <f t="shared" si="16"/>
        <v>0</v>
      </c>
      <c r="AK63" s="590" t="str">
        <f t="shared" si="24"/>
        <v>No Line Item</v>
      </c>
      <c r="AL63" s="1080"/>
      <c r="AM63" s="1081"/>
      <c r="AN63" s="1081"/>
      <c r="AO63" s="1081"/>
      <c r="AP63" s="1081"/>
      <c r="AQ63" s="1082"/>
      <c r="AR63" s="4"/>
      <c r="AS63" s="3"/>
      <c r="AT63" s="5"/>
      <c r="AU63" s="6"/>
      <c r="AV63" s="591">
        <f t="shared" si="17"/>
        <v>0</v>
      </c>
      <c r="AW63" s="590" t="str">
        <f t="shared" si="25"/>
        <v>No Line Item</v>
      </c>
      <c r="AX63" s="1080"/>
      <c r="AY63" s="1081"/>
      <c r="AZ63" s="1081"/>
      <c r="BA63" s="1081"/>
      <c r="BB63" s="1081"/>
      <c r="BC63" s="1082"/>
      <c r="BD63" s="4"/>
      <c r="BE63" s="3"/>
      <c r="BF63" s="5"/>
      <c r="BG63" s="6"/>
      <c r="BH63" s="591">
        <f t="shared" si="18"/>
        <v>0</v>
      </c>
      <c r="BI63" s="590" t="str">
        <f t="shared" si="26"/>
        <v>No Line Item</v>
      </c>
      <c r="BJ63" s="1080"/>
      <c r="BK63" s="1081"/>
      <c r="BL63" s="1081"/>
      <c r="BM63" s="1081"/>
      <c r="BN63" s="1081"/>
      <c r="BO63" s="1082"/>
      <c r="BP63" s="4"/>
      <c r="BQ63" s="3"/>
      <c r="BR63" s="5"/>
      <c r="BS63" s="6"/>
      <c r="BT63" s="591">
        <f t="shared" si="19"/>
        <v>0</v>
      </c>
      <c r="BU63" s="590" t="str">
        <f t="shared" si="27"/>
        <v>No Line Item</v>
      </c>
      <c r="BV63" s="1080"/>
      <c r="BW63" s="1081"/>
      <c r="BX63" s="1081"/>
      <c r="BY63" s="1081"/>
      <c r="BZ63" s="1081"/>
      <c r="CA63" s="1082"/>
      <c r="CB63" s="4"/>
      <c r="CC63" s="3"/>
      <c r="CD63" s="5"/>
      <c r="CE63" s="6"/>
      <c r="CF63" s="591">
        <f t="shared" si="20"/>
        <v>0</v>
      </c>
    </row>
    <row r="64" spans="1:84" ht="23.85" customHeight="1" x14ac:dyDescent="0.2">
      <c r="A64" s="590" t="str">
        <f t="shared" si="21"/>
        <v>No Line Item</v>
      </c>
      <c r="B64" s="1080"/>
      <c r="C64" s="1081"/>
      <c r="D64" s="1081"/>
      <c r="E64" s="1081"/>
      <c r="F64" s="1081"/>
      <c r="G64" s="1082"/>
      <c r="H64" s="4"/>
      <c r="I64" s="3"/>
      <c r="J64" s="5"/>
      <c r="K64" s="6"/>
      <c r="L64" s="591">
        <f t="shared" si="14"/>
        <v>0</v>
      </c>
      <c r="M64" s="590" t="str">
        <f t="shared" si="22"/>
        <v>No Line Item</v>
      </c>
      <c r="N64" s="1080"/>
      <c r="O64" s="1081"/>
      <c r="P64" s="1081"/>
      <c r="Q64" s="1081"/>
      <c r="R64" s="1081"/>
      <c r="S64" s="1082"/>
      <c r="T64" s="4"/>
      <c r="U64" s="3"/>
      <c r="V64" s="5"/>
      <c r="W64" s="6"/>
      <c r="X64" s="591">
        <f t="shared" si="15"/>
        <v>0</v>
      </c>
      <c r="Y64" s="590" t="str">
        <f t="shared" si="23"/>
        <v>No Line Item</v>
      </c>
      <c r="Z64" s="1080"/>
      <c r="AA64" s="1081"/>
      <c r="AB64" s="1081"/>
      <c r="AC64" s="1081"/>
      <c r="AD64" s="1081"/>
      <c r="AE64" s="1082"/>
      <c r="AF64" s="4"/>
      <c r="AG64" s="3"/>
      <c r="AH64" s="5"/>
      <c r="AI64" s="6"/>
      <c r="AJ64" s="591">
        <f t="shared" si="16"/>
        <v>0</v>
      </c>
      <c r="AK64" s="590" t="str">
        <f t="shared" si="24"/>
        <v>No Line Item</v>
      </c>
      <c r="AL64" s="1080"/>
      <c r="AM64" s="1081"/>
      <c r="AN64" s="1081"/>
      <c r="AO64" s="1081"/>
      <c r="AP64" s="1081"/>
      <c r="AQ64" s="1082"/>
      <c r="AR64" s="4"/>
      <c r="AS64" s="3"/>
      <c r="AT64" s="5"/>
      <c r="AU64" s="6"/>
      <c r="AV64" s="591">
        <f t="shared" si="17"/>
        <v>0</v>
      </c>
      <c r="AW64" s="590" t="str">
        <f t="shared" si="25"/>
        <v>No Line Item</v>
      </c>
      <c r="AX64" s="1080"/>
      <c r="AY64" s="1081"/>
      <c r="AZ64" s="1081"/>
      <c r="BA64" s="1081"/>
      <c r="BB64" s="1081"/>
      <c r="BC64" s="1082"/>
      <c r="BD64" s="4"/>
      <c r="BE64" s="3"/>
      <c r="BF64" s="5"/>
      <c r="BG64" s="6"/>
      <c r="BH64" s="591">
        <f t="shared" si="18"/>
        <v>0</v>
      </c>
      <c r="BI64" s="590" t="str">
        <f t="shared" si="26"/>
        <v>No Line Item</v>
      </c>
      <c r="BJ64" s="1080"/>
      <c r="BK64" s="1081"/>
      <c r="BL64" s="1081"/>
      <c r="BM64" s="1081"/>
      <c r="BN64" s="1081"/>
      <c r="BO64" s="1082"/>
      <c r="BP64" s="4"/>
      <c r="BQ64" s="3"/>
      <c r="BR64" s="5"/>
      <c r="BS64" s="6"/>
      <c r="BT64" s="591">
        <f t="shared" si="19"/>
        <v>0</v>
      </c>
      <c r="BU64" s="590" t="str">
        <f t="shared" si="27"/>
        <v>No Line Item</v>
      </c>
      <c r="BV64" s="1080"/>
      <c r="BW64" s="1081"/>
      <c r="BX64" s="1081"/>
      <c r="BY64" s="1081"/>
      <c r="BZ64" s="1081"/>
      <c r="CA64" s="1082"/>
      <c r="CB64" s="4"/>
      <c r="CC64" s="3"/>
      <c r="CD64" s="5"/>
      <c r="CE64" s="6"/>
      <c r="CF64" s="591">
        <f t="shared" si="20"/>
        <v>0</v>
      </c>
    </row>
    <row r="65" spans="1:84" ht="23.85" customHeight="1" x14ac:dyDescent="0.2">
      <c r="A65" s="590" t="str">
        <f t="shared" si="21"/>
        <v>No Line Item</v>
      </c>
      <c r="B65" s="1080"/>
      <c r="C65" s="1081"/>
      <c r="D65" s="1081"/>
      <c r="E65" s="1081"/>
      <c r="F65" s="1081"/>
      <c r="G65" s="1082"/>
      <c r="H65" s="4"/>
      <c r="I65" s="3"/>
      <c r="J65" s="5"/>
      <c r="K65" s="6"/>
      <c r="L65" s="591">
        <f t="shared" si="14"/>
        <v>0</v>
      </c>
      <c r="M65" s="590" t="str">
        <f t="shared" si="22"/>
        <v>No Line Item</v>
      </c>
      <c r="N65" s="1080"/>
      <c r="O65" s="1081"/>
      <c r="P65" s="1081"/>
      <c r="Q65" s="1081"/>
      <c r="R65" s="1081"/>
      <c r="S65" s="1082"/>
      <c r="T65" s="4"/>
      <c r="U65" s="3"/>
      <c r="V65" s="5"/>
      <c r="W65" s="6"/>
      <c r="X65" s="591">
        <f t="shared" si="15"/>
        <v>0</v>
      </c>
      <c r="Y65" s="590" t="str">
        <f t="shared" si="23"/>
        <v>No Line Item</v>
      </c>
      <c r="Z65" s="1080"/>
      <c r="AA65" s="1081"/>
      <c r="AB65" s="1081"/>
      <c r="AC65" s="1081"/>
      <c r="AD65" s="1081"/>
      <c r="AE65" s="1082"/>
      <c r="AF65" s="4"/>
      <c r="AG65" s="3"/>
      <c r="AH65" s="5"/>
      <c r="AI65" s="6"/>
      <c r="AJ65" s="591">
        <f t="shared" si="16"/>
        <v>0</v>
      </c>
      <c r="AK65" s="590" t="str">
        <f t="shared" si="24"/>
        <v>No Line Item</v>
      </c>
      <c r="AL65" s="1080"/>
      <c r="AM65" s="1081"/>
      <c r="AN65" s="1081"/>
      <c r="AO65" s="1081"/>
      <c r="AP65" s="1081"/>
      <c r="AQ65" s="1082"/>
      <c r="AR65" s="4"/>
      <c r="AS65" s="3"/>
      <c r="AT65" s="5"/>
      <c r="AU65" s="6"/>
      <c r="AV65" s="591">
        <f t="shared" si="17"/>
        <v>0</v>
      </c>
      <c r="AW65" s="590" t="str">
        <f t="shared" si="25"/>
        <v>No Line Item</v>
      </c>
      <c r="AX65" s="1080"/>
      <c r="AY65" s="1081"/>
      <c r="AZ65" s="1081"/>
      <c r="BA65" s="1081"/>
      <c r="BB65" s="1081"/>
      <c r="BC65" s="1082"/>
      <c r="BD65" s="4"/>
      <c r="BE65" s="3"/>
      <c r="BF65" s="5"/>
      <c r="BG65" s="6"/>
      <c r="BH65" s="591">
        <f t="shared" si="18"/>
        <v>0</v>
      </c>
      <c r="BI65" s="590" t="str">
        <f t="shared" si="26"/>
        <v>No Line Item</v>
      </c>
      <c r="BJ65" s="1080"/>
      <c r="BK65" s="1081"/>
      <c r="BL65" s="1081"/>
      <c r="BM65" s="1081"/>
      <c r="BN65" s="1081"/>
      <c r="BO65" s="1082"/>
      <c r="BP65" s="4"/>
      <c r="BQ65" s="3"/>
      <c r="BR65" s="5"/>
      <c r="BS65" s="6"/>
      <c r="BT65" s="591">
        <f t="shared" si="19"/>
        <v>0</v>
      </c>
      <c r="BU65" s="590" t="str">
        <f t="shared" si="27"/>
        <v>No Line Item</v>
      </c>
      <c r="BV65" s="1080"/>
      <c r="BW65" s="1081"/>
      <c r="BX65" s="1081"/>
      <c r="BY65" s="1081"/>
      <c r="BZ65" s="1081"/>
      <c r="CA65" s="1082"/>
      <c r="CB65" s="4"/>
      <c r="CC65" s="3"/>
      <c r="CD65" s="5"/>
      <c r="CE65" s="6"/>
      <c r="CF65" s="591">
        <f t="shared" si="20"/>
        <v>0</v>
      </c>
    </row>
    <row r="66" spans="1:84" ht="23.85" customHeight="1" x14ac:dyDescent="0.2">
      <c r="A66" s="590" t="str">
        <f t="shared" si="21"/>
        <v>No Line Item</v>
      </c>
      <c r="B66" s="1080"/>
      <c r="C66" s="1081"/>
      <c r="D66" s="1081"/>
      <c r="E66" s="1081"/>
      <c r="F66" s="1081"/>
      <c r="G66" s="1082"/>
      <c r="H66" s="4"/>
      <c r="I66" s="3"/>
      <c r="J66" s="5"/>
      <c r="K66" s="6"/>
      <c r="L66" s="591">
        <f t="shared" si="14"/>
        <v>0</v>
      </c>
      <c r="M66" s="590" t="str">
        <f t="shared" si="22"/>
        <v>No Line Item</v>
      </c>
      <c r="N66" s="1080"/>
      <c r="O66" s="1081"/>
      <c r="P66" s="1081"/>
      <c r="Q66" s="1081"/>
      <c r="R66" s="1081"/>
      <c r="S66" s="1082"/>
      <c r="T66" s="4"/>
      <c r="U66" s="3"/>
      <c r="V66" s="5"/>
      <c r="W66" s="6"/>
      <c r="X66" s="591">
        <f t="shared" si="15"/>
        <v>0</v>
      </c>
      <c r="Y66" s="590" t="str">
        <f t="shared" si="23"/>
        <v>No Line Item</v>
      </c>
      <c r="Z66" s="1080"/>
      <c r="AA66" s="1081"/>
      <c r="AB66" s="1081"/>
      <c r="AC66" s="1081"/>
      <c r="AD66" s="1081"/>
      <c r="AE66" s="1082"/>
      <c r="AF66" s="4"/>
      <c r="AG66" s="3"/>
      <c r="AH66" s="5"/>
      <c r="AI66" s="6"/>
      <c r="AJ66" s="591">
        <f t="shared" si="16"/>
        <v>0</v>
      </c>
      <c r="AK66" s="590" t="str">
        <f t="shared" si="24"/>
        <v>No Line Item</v>
      </c>
      <c r="AL66" s="1080"/>
      <c r="AM66" s="1081"/>
      <c r="AN66" s="1081"/>
      <c r="AO66" s="1081"/>
      <c r="AP66" s="1081"/>
      <c r="AQ66" s="1082"/>
      <c r="AR66" s="4"/>
      <c r="AS66" s="3"/>
      <c r="AT66" s="5"/>
      <c r="AU66" s="6"/>
      <c r="AV66" s="591">
        <f t="shared" si="17"/>
        <v>0</v>
      </c>
      <c r="AW66" s="590" t="str">
        <f t="shared" si="25"/>
        <v>No Line Item</v>
      </c>
      <c r="AX66" s="1080"/>
      <c r="AY66" s="1081"/>
      <c r="AZ66" s="1081"/>
      <c r="BA66" s="1081"/>
      <c r="BB66" s="1081"/>
      <c r="BC66" s="1082"/>
      <c r="BD66" s="4"/>
      <c r="BE66" s="3"/>
      <c r="BF66" s="5"/>
      <c r="BG66" s="6"/>
      <c r="BH66" s="591">
        <f t="shared" si="18"/>
        <v>0</v>
      </c>
      <c r="BI66" s="590" t="str">
        <f t="shared" si="26"/>
        <v>No Line Item</v>
      </c>
      <c r="BJ66" s="1080"/>
      <c r="BK66" s="1081"/>
      <c r="BL66" s="1081"/>
      <c r="BM66" s="1081"/>
      <c r="BN66" s="1081"/>
      <c r="BO66" s="1082"/>
      <c r="BP66" s="4"/>
      <c r="BQ66" s="3"/>
      <c r="BR66" s="5"/>
      <c r="BS66" s="6"/>
      <c r="BT66" s="591">
        <f t="shared" si="19"/>
        <v>0</v>
      </c>
      <c r="BU66" s="590" t="str">
        <f t="shared" si="27"/>
        <v>No Line Item</v>
      </c>
      <c r="BV66" s="1080"/>
      <c r="BW66" s="1081"/>
      <c r="BX66" s="1081"/>
      <c r="BY66" s="1081"/>
      <c r="BZ66" s="1081"/>
      <c r="CA66" s="1082"/>
      <c r="CB66" s="4"/>
      <c r="CC66" s="3"/>
      <c r="CD66" s="5"/>
      <c r="CE66" s="6"/>
      <c r="CF66" s="591">
        <f t="shared" si="20"/>
        <v>0</v>
      </c>
    </row>
    <row r="67" spans="1:84" ht="23.85" customHeight="1" x14ac:dyDescent="0.2">
      <c r="A67" s="590" t="str">
        <f t="shared" si="21"/>
        <v>No Line Item</v>
      </c>
      <c r="B67" s="1080"/>
      <c r="C67" s="1081"/>
      <c r="D67" s="1081"/>
      <c r="E67" s="1081"/>
      <c r="F67" s="1081"/>
      <c r="G67" s="1082"/>
      <c r="H67" s="4"/>
      <c r="I67" s="3"/>
      <c r="J67" s="5"/>
      <c r="K67" s="6"/>
      <c r="L67" s="591">
        <f t="shared" si="14"/>
        <v>0</v>
      </c>
      <c r="M67" s="590" t="str">
        <f t="shared" si="22"/>
        <v>No Line Item</v>
      </c>
      <c r="N67" s="1080"/>
      <c r="O67" s="1081"/>
      <c r="P67" s="1081"/>
      <c r="Q67" s="1081"/>
      <c r="R67" s="1081"/>
      <c r="S67" s="1082"/>
      <c r="T67" s="4"/>
      <c r="U67" s="3"/>
      <c r="V67" s="5"/>
      <c r="W67" s="6"/>
      <c r="X67" s="591">
        <f t="shared" si="15"/>
        <v>0</v>
      </c>
      <c r="Y67" s="590" t="str">
        <f t="shared" si="23"/>
        <v>No Line Item</v>
      </c>
      <c r="Z67" s="1080"/>
      <c r="AA67" s="1081"/>
      <c r="AB67" s="1081"/>
      <c r="AC67" s="1081"/>
      <c r="AD67" s="1081"/>
      <c r="AE67" s="1082"/>
      <c r="AF67" s="4"/>
      <c r="AG67" s="3"/>
      <c r="AH67" s="5"/>
      <c r="AI67" s="6"/>
      <c r="AJ67" s="591">
        <f t="shared" si="16"/>
        <v>0</v>
      </c>
      <c r="AK67" s="590" t="str">
        <f t="shared" si="24"/>
        <v>No Line Item</v>
      </c>
      <c r="AL67" s="1080"/>
      <c r="AM67" s="1081"/>
      <c r="AN67" s="1081"/>
      <c r="AO67" s="1081"/>
      <c r="AP67" s="1081"/>
      <c r="AQ67" s="1082"/>
      <c r="AR67" s="4"/>
      <c r="AS67" s="3"/>
      <c r="AT67" s="5"/>
      <c r="AU67" s="6"/>
      <c r="AV67" s="591">
        <f t="shared" si="17"/>
        <v>0</v>
      </c>
      <c r="AW67" s="590" t="str">
        <f t="shared" si="25"/>
        <v>No Line Item</v>
      </c>
      <c r="AX67" s="1080"/>
      <c r="AY67" s="1081"/>
      <c r="AZ67" s="1081"/>
      <c r="BA67" s="1081"/>
      <c r="BB67" s="1081"/>
      <c r="BC67" s="1082"/>
      <c r="BD67" s="4"/>
      <c r="BE67" s="3"/>
      <c r="BF67" s="5"/>
      <c r="BG67" s="6"/>
      <c r="BH67" s="591">
        <f t="shared" si="18"/>
        <v>0</v>
      </c>
      <c r="BI67" s="590" t="str">
        <f t="shared" si="26"/>
        <v>No Line Item</v>
      </c>
      <c r="BJ67" s="1080"/>
      <c r="BK67" s="1081"/>
      <c r="BL67" s="1081"/>
      <c r="BM67" s="1081"/>
      <c r="BN67" s="1081"/>
      <c r="BO67" s="1082"/>
      <c r="BP67" s="4"/>
      <c r="BQ67" s="3"/>
      <c r="BR67" s="5"/>
      <c r="BS67" s="6"/>
      <c r="BT67" s="591">
        <f t="shared" si="19"/>
        <v>0</v>
      </c>
      <c r="BU67" s="590" t="str">
        <f t="shared" si="27"/>
        <v>No Line Item</v>
      </c>
      <c r="BV67" s="1080"/>
      <c r="BW67" s="1081"/>
      <c r="BX67" s="1081"/>
      <c r="BY67" s="1081"/>
      <c r="BZ67" s="1081"/>
      <c r="CA67" s="1082"/>
      <c r="CB67" s="4"/>
      <c r="CC67" s="3"/>
      <c r="CD67" s="5"/>
      <c r="CE67" s="6"/>
      <c r="CF67" s="591">
        <f t="shared" si="20"/>
        <v>0</v>
      </c>
    </row>
    <row r="68" spans="1:84" ht="23.85" customHeight="1" x14ac:dyDescent="0.2">
      <c r="A68" s="590" t="str">
        <f t="shared" si="21"/>
        <v>No Line Item</v>
      </c>
      <c r="B68" s="1080"/>
      <c r="C68" s="1081"/>
      <c r="D68" s="1081"/>
      <c r="E68" s="1081"/>
      <c r="F68" s="1081"/>
      <c r="G68" s="1082"/>
      <c r="H68" s="4"/>
      <c r="I68" s="3"/>
      <c r="J68" s="5"/>
      <c r="K68" s="6"/>
      <c r="L68" s="591">
        <f t="shared" si="14"/>
        <v>0</v>
      </c>
      <c r="M68" s="590" t="str">
        <f t="shared" si="22"/>
        <v>No Line Item</v>
      </c>
      <c r="N68" s="1080"/>
      <c r="O68" s="1081"/>
      <c r="P68" s="1081"/>
      <c r="Q68" s="1081"/>
      <c r="R68" s="1081"/>
      <c r="S68" s="1082"/>
      <c r="T68" s="4"/>
      <c r="U68" s="3"/>
      <c r="V68" s="5"/>
      <c r="W68" s="6"/>
      <c r="X68" s="591">
        <f>U68*W68</f>
        <v>0</v>
      </c>
      <c r="Y68" s="590" t="str">
        <f t="shared" si="23"/>
        <v>No Line Item</v>
      </c>
      <c r="Z68" s="1080"/>
      <c r="AA68" s="1081"/>
      <c r="AB68" s="1081"/>
      <c r="AC68" s="1081"/>
      <c r="AD68" s="1081"/>
      <c r="AE68" s="1082"/>
      <c r="AF68" s="4"/>
      <c r="AG68" s="3"/>
      <c r="AH68" s="5"/>
      <c r="AI68" s="6"/>
      <c r="AJ68" s="591">
        <f>AG68*AI68</f>
        <v>0</v>
      </c>
      <c r="AK68" s="590" t="str">
        <f t="shared" si="24"/>
        <v>No Line Item</v>
      </c>
      <c r="AL68" s="1080"/>
      <c r="AM68" s="1081"/>
      <c r="AN68" s="1081"/>
      <c r="AO68" s="1081"/>
      <c r="AP68" s="1081"/>
      <c r="AQ68" s="1082"/>
      <c r="AR68" s="4"/>
      <c r="AS68" s="3"/>
      <c r="AT68" s="5"/>
      <c r="AU68" s="6"/>
      <c r="AV68" s="591">
        <f>AS68*AU68</f>
        <v>0</v>
      </c>
      <c r="AW68" s="590" t="str">
        <f t="shared" si="25"/>
        <v>No Line Item</v>
      </c>
      <c r="AX68" s="1080"/>
      <c r="AY68" s="1081"/>
      <c r="AZ68" s="1081"/>
      <c r="BA68" s="1081"/>
      <c r="BB68" s="1081"/>
      <c r="BC68" s="1082"/>
      <c r="BD68" s="4"/>
      <c r="BE68" s="3"/>
      <c r="BF68" s="5"/>
      <c r="BG68" s="6"/>
      <c r="BH68" s="591">
        <f>BE68*BG68</f>
        <v>0</v>
      </c>
      <c r="BI68" s="590" t="str">
        <f t="shared" si="26"/>
        <v>No Line Item</v>
      </c>
      <c r="BJ68" s="1080"/>
      <c r="BK68" s="1081"/>
      <c r="BL68" s="1081"/>
      <c r="BM68" s="1081"/>
      <c r="BN68" s="1081"/>
      <c r="BO68" s="1082"/>
      <c r="BP68" s="4"/>
      <c r="BQ68" s="3"/>
      <c r="BR68" s="5"/>
      <c r="BS68" s="6"/>
      <c r="BT68" s="591">
        <f>BQ68*BS68</f>
        <v>0</v>
      </c>
      <c r="BU68" s="590" t="str">
        <f t="shared" si="27"/>
        <v>No Line Item</v>
      </c>
      <c r="BV68" s="1080"/>
      <c r="BW68" s="1081"/>
      <c r="BX68" s="1081"/>
      <c r="BY68" s="1081"/>
      <c r="BZ68" s="1081"/>
      <c r="CA68" s="1082"/>
      <c r="CB68" s="4"/>
      <c r="CC68" s="3"/>
      <c r="CD68" s="5"/>
      <c r="CE68" s="6"/>
      <c r="CF68" s="591">
        <f>CC68*CE68</f>
        <v>0</v>
      </c>
    </row>
    <row r="69" spans="1:84" ht="23.85" customHeight="1" x14ac:dyDescent="0.2">
      <c r="A69" s="590" t="str">
        <f t="shared" si="21"/>
        <v>No Line Item</v>
      </c>
      <c r="B69" s="1080"/>
      <c r="C69" s="1081"/>
      <c r="D69" s="1081"/>
      <c r="E69" s="1081"/>
      <c r="F69" s="1081"/>
      <c r="G69" s="1082"/>
      <c r="H69" s="4"/>
      <c r="I69" s="3"/>
      <c r="J69" s="5"/>
      <c r="K69" s="6"/>
      <c r="L69" s="591">
        <f t="shared" si="14"/>
        <v>0</v>
      </c>
      <c r="M69" s="590" t="str">
        <f t="shared" si="22"/>
        <v>No Line Item</v>
      </c>
      <c r="N69" s="1080"/>
      <c r="O69" s="1081"/>
      <c r="P69" s="1081"/>
      <c r="Q69" s="1081"/>
      <c r="R69" s="1081"/>
      <c r="S69" s="1082"/>
      <c r="T69" s="4"/>
      <c r="U69" s="3"/>
      <c r="V69" s="5"/>
      <c r="W69" s="6"/>
      <c r="X69" s="591">
        <f>U69*W69</f>
        <v>0</v>
      </c>
      <c r="Y69" s="590" t="str">
        <f t="shared" si="23"/>
        <v>No Line Item</v>
      </c>
      <c r="Z69" s="1080"/>
      <c r="AA69" s="1081"/>
      <c r="AB69" s="1081"/>
      <c r="AC69" s="1081"/>
      <c r="AD69" s="1081"/>
      <c r="AE69" s="1082"/>
      <c r="AF69" s="4"/>
      <c r="AG69" s="3"/>
      <c r="AH69" s="5"/>
      <c r="AI69" s="6"/>
      <c r="AJ69" s="591">
        <f>AG69*AI69</f>
        <v>0</v>
      </c>
      <c r="AK69" s="590" t="str">
        <f t="shared" si="24"/>
        <v>No Line Item</v>
      </c>
      <c r="AL69" s="1080"/>
      <c r="AM69" s="1081"/>
      <c r="AN69" s="1081"/>
      <c r="AO69" s="1081"/>
      <c r="AP69" s="1081"/>
      <c r="AQ69" s="1082"/>
      <c r="AR69" s="4"/>
      <c r="AS69" s="3"/>
      <c r="AT69" s="5"/>
      <c r="AU69" s="6"/>
      <c r="AV69" s="591">
        <f>AS69*AU69</f>
        <v>0</v>
      </c>
      <c r="AW69" s="590" t="str">
        <f t="shared" si="25"/>
        <v>No Line Item</v>
      </c>
      <c r="AX69" s="1080"/>
      <c r="AY69" s="1081"/>
      <c r="AZ69" s="1081"/>
      <c r="BA69" s="1081"/>
      <c r="BB69" s="1081"/>
      <c r="BC69" s="1082"/>
      <c r="BD69" s="4"/>
      <c r="BE69" s="3"/>
      <c r="BF69" s="5"/>
      <c r="BG69" s="6"/>
      <c r="BH69" s="591">
        <f>BE69*BG69</f>
        <v>0</v>
      </c>
      <c r="BI69" s="590" t="str">
        <f t="shared" si="26"/>
        <v>No Line Item</v>
      </c>
      <c r="BJ69" s="1080"/>
      <c r="BK69" s="1081"/>
      <c r="BL69" s="1081"/>
      <c r="BM69" s="1081"/>
      <c r="BN69" s="1081"/>
      <c r="BO69" s="1082"/>
      <c r="BP69" s="4"/>
      <c r="BQ69" s="3"/>
      <c r="BR69" s="5"/>
      <c r="BS69" s="6"/>
      <c r="BT69" s="591">
        <f>BQ69*BS69</f>
        <v>0</v>
      </c>
      <c r="BU69" s="590" t="str">
        <f t="shared" si="27"/>
        <v>No Line Item</v>
      </c>
      <c r="BV69" s="1080"/>
      <c r="BW69" s="1081"/>
      <c r="BX69" s="1081"/>
      <c r="BY69" s="1081"/>
      <c r="BZ69" s="1081"/>
      <c r="CA69" s="1082"/>
      <c r="CB69" s="4"/>
      <c r="CC69" s="3"/>
      <c r="CD69" s="5"/>
      <c r="CE69" s="6"/>
      <c r="CF69" s="591">
        <f>CC69*CE69</f>
        <v>0</v>
      </c>
    </row>
    <row r="70" spans="1:84" ht="23.85" customHeight="1" thickBot="1" x14ac:dyDescent="0.25">
      <c r="A70" s="590" t="str">
        <f>IF(AND(I70=0,K70=0,B70=""),"No Line Item",A69+1)</f>
        <v>No Line Item</v>
      </c>
      <c r="B70" s="1080"/>
      <c r="C70" s="1081"/>
      <c r="D70" s="1081"/>
      <c r="E70" s="1081"/>
      <c r="F70" s="1081"/>
      <c r="G70" s="1082"/>
      <c r="H70" s="4"/>
      <c r="I70" s="3"/>
      <c r="J70" s="5"/>
      <c r="K70" s="6"/>
      <c r="L70" s="591">
        <f t="shared" si="14"/>
        <v>0</v>
      </c>
      <c r="M70" s="590" t="str">
        <f>IF(AND(U70=0,W70=0,N70=""),"No Line Item",M69+1)</f>
        <v>No Line Item</v>
      </c>
      <c r="N70" s="1080"/>
      <c r="O70" s="1081"/>
      <c r="P70" s="1081"/>
      <c r="Q70" s="1081"/>
      <c r="R70" s="1081"/>
      <c r="S70" s="1082"/>
      <c r="T70" s="4"/>
      <c r="U70" s="3"/>
      <c r="V70" s="5"/>
      <c r="W70" s="6"/>
      <c r="X70" s="591">
        <f>U70*W70</f>
        <v>0</v>
      </c>
      <c r="Y70" s="590" t="str">
        <f>IF(AND(AG70=0,AI70=0,Z70=""),"No Line Item",Y69+1)</f>
        <v>No Line Item</v>
      </c>
      <c r="Z70" s="1080"/>
      <c r="AA70" s="1081"/>
      <c r="AB70" s="1081"/>
      <c r="AC70" s="1081"/>
      <c r="AD70" s="1081"/>
      <c r="AE70" s="1082"/>
      <c r="AF70" s="4"/>
      <c r="AG70" s="3"/>
      <c r="AH70" s="5"/>
      <c r="AI70" s="6"/>
      <c r="AJ70" s="591">
        <f>AG70*AI70</f>
        <v>0</v>
      </c>
      <c r="AK70" s="590" t="str">
        <f>IF(AND(AS70=0,AU70=0,AL70=""),"No Line Item",AK69+1)</f>
        <v>No Line Item</v>
      </c>
      <c r="AL70" s="1080"/>
      <c r="AM70" s="1081"/>
      <c r="AN70" s="1081"/>
      <c r="AO70" s="1081"/>
      <c r="AP70" s="1081"/>
      <c r="AQ70" s="1082"/>
      <c r="AR70" s="4"/>
      <c r="AS70" s="3"/>
      <c r="AT70" s="5"/>
      <c r="AU70" s="6"/>
      <c r="AV70" s="591">
        <f>AS70*AU70</f>
        <v>0</v>
      </c>
      <c r="AW70" s="590" t="str">
        <f>IF(AND(BE70=0,BG70=0,AX70=""),"No Line Item",AW69+1)</f>
        <v>No Line Item</v>
      </c>
      <c r="AX70" s="1080"/>
      <c r="AY70" s="1081"/>
      <c r="AZ70" s="1081"/>
      <c r="BA70" s="1081"/>
      <c r="BB70" s="1081"/>
      <c r="BC70" s="1082"/>
      <c r="BD70" s="4"/>
      <c r="BE70" s="3"/>
      <c r="BF70" s="5"/>
      <c r="BG70" s="6"/>
      <c r="BH70" s="591">
        <f>BE70*BG70</f>
        <v>0</v>
      </c>
      <c r="BI70" s="590" t="str">
        <f>IF(AND(BQ70=0,BS70=0,BJ70=""),"No Line Item",BI69+1)</f>
        <v>No Line Item</v>
      </c>
      <c r="BJ70" s="1080"/>
      <c r="BK70" s="1081"/>
      <c r="BL70" s="1081"/>
      <c r="BM70" s="1081"/>
      <c r="BN70" s="1081"/>
      <c r="BO70" s="1082"/>
      <c r="BP70" s="4"/>
      <c r="BQ70" s="3"/>
      <c r="BR70" s="5"/>
      <c r="BS70" s="6"/>
      <c r="BT70" s="591">
        <f>BQ70*BS70</f>
        <v>0</v>
      </c>
      <c r="BU70" s="590" t="str">
        <f>IF(AND(CC70=0,CE70=0,BV70=""),"No Line Item",BU69+1)</f>
        <v>No Line Item</v>
      </c>
      <c r="BV70" s="1080"/>
      <c r="BW70" s="1081"/>
      <c r="BX70" s="1081"/>
      <c r="BY70" s="1081"/>
      <c r="BZ70" s="1081"/>
      <c r="CA70" s="1082"/>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241</v>
      </c>
      <c r="G75" s="608">
        <f>G36</f>
        <v>43952</v>
      </c>
      <c r="H75" s="10"/>
      <c r="I75" s="11"/>
      <c r="J75" s="569"/>
      <c r="K75" s="753" t="s">
        <v>90</v>
      </c>
      <c r="L75" s="568"/>
      <c r="M75" s="576"/>
      <c r="N75" s="568"/>
      <c r="O75" s="595"/>
      <c r="P75" s="596"/>
      <c r="Q75" s="595"/>
      <c r="R75" s="758" t="s">
        <v>241</v>
      </c>
      <c r="S75" s="608">
        <f>S36</f>
        <v>0</v>
      </c>
      <c r="T75" s="10"/>
      <c r="U75" s="11"/>
      <c r="V75" s="569"/>
      <c r="W75" s="753" t="s">
        <v>90</v>
      </c>
      <c r="X75" s="568"/>
      <c r="Y75" s="576"/>
      <c r="Z75" s="568"/>
      <c r="AA75" s="595"/>
      <c r="AB75" s="596"/>
      <c r="AC75" s="595"/>
      <c r="AD75" s="758" t="s">
        <v>241</v>
      </c>
      <c r="AE75" s="608">
        <f>AE36</f>
        <v>0</v>
      </c>
      <c r="AF75" s="10"/>
      <c r="AG75" s="11"/>
      <c r="AH75" s="569"/>
      <c r="AI75" s="753" t="s">
        <v>90</v>
      </c>
      <c r="AJ75" s="568"/>
      <c r="AK75" s="576"/>
      <c r="AL75" s="568"/>
      <c r="AM75" s="595"/>
      <c r="AN75" s="596"/>
      <c r="AO75" s="595"/>
      <c r="AP75" s="758" t="s">
        <v>241</v>
      </c>
      <c r="AQ75" s="608">
        <f>AQ36</f>
        <v>41609</v>
      </c>
      <c r="AR75" s="10"/>
      <c r="AS75" s="11"/>
      <c r="AT75" s="569"/>
      <c r="AU75" s="753" t="s">
        <v>90</v>
      </c>
      <c r="AV75" s="568"/>
      <c r="AW75" s="576"/>
      <c r="AX75" s="568"/>
      <c r="AY75" s="595"/>
      <c r="AZ75" s="596"/>
      <c r="BA75" s="595"/>
      <c r="BB75" s="758" t="s">
        <v>241</v>
      </c>
      <c r="BC75" s="608">
        <f>BC36</f>
        <v>41609</v>
      </c>
      <c r="BD75" s="10"/>
      <c r="BE75" s="11"/>
      <c r="BF75" s="569"/>
      <c r="BG75" s="753" t="s">
        <v>90</v>
      </c>
      <c r="BH75" s="568"/>
      <c r="BI75" s="576"/>
      <c r="BJ75" s="568"/>
      <c r="BK75" s="595"/>
      <c r="BL75" s="596"/>
      <c r="BM75" s="595"/>
      <c r="BN75" s="758" t="s">
        <v>241</v>
      </c>
      <c r="BO75" s="608">
        <f>BO36</f>
        <v>41609</v>
      </c>
      <c r="BP75" s="10"/>
      <c r="BQ75" s="11"/>
      <c r="BR75" s="569"/>
      <c r="BS75" s="753" t="s">
        <v>90</v>
      </c>
      <c r="BT75" s="568"/>
      <c r="BU75" s="576"/>
      <c r="BV75" s="568"/>
      <c r="BW75" s="595"/>
      <c r="BX75" s="596"/>
      <c r="BY75" s="595"/>
      <c r="BZ75" s="758" t="s">
        <v>241</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43962</v>
      </c>
      <c r="J78" s="569"/>
      <c r="M78" s="606" t="s">
        <v>93</v>
      </c>
      <c r="R78" s="569"/>
      <c r="S78" s="569" t="s">
        <v>94</v>
      </c>
      <c r="T78" s="569"/>
      <c r="U78" s="607">
        <f ca="1">TODAY()</f>
        <v>43962</v>
      </c>
      <c r="V78" s="569"/>
      <c r="Y78" s="606" t="s">
        <v>93</v>
      </c>
      <c r="AD78" s="569"/>
      <c r="AE78" s="569" t="s">
        <v>94</v>
      </c>
      <c r="AF78" s="569"/>
      <c r="AG78" s="607">
        <f ca="1">TODAY()</f>
        <v>43962</v>
      </c>
      <c r="AH78" s="569"/>
      <c r="AK78" s="606" t="s">
        <v>93</v>
      </c>
      <c r="AP78" s="569"/>
      <c r="AQ78" s="569" t="s">
        <v>94</v>
      </c>
      <c r="AR78" s="569"/>
      <c r="AS78" s="607">
        <f ca="1">TODAY()</f>
        <v>43962</v>
      </c>
      <c r="AT78" s="569"/>
      <c r="AW78" s="606" t="s">
        <v>93</v>
      </c>
      <c r="BB78" s="569"/>
      <c r="BC78" s="569" t="s">
        <v>94</v>
      </c>
      <c r="BD78" s="569"/>
      <c r="BE78" s="607">
        <f ca="1">TODAY()</f>
        <v>43962</v>
      </c>
      <c r="BF78" s="569"/>
      <c r="BI78" s="606" t="s">
        <v>93</v>
      </c>
      <c r="BN78" s="569"/>
      <c r="BO78" s="569" t="s">
        <v>94</v>
      </c>
      <c r="BP78" s="569"/>
      <c r="BQ78" s="607">
        <f ca="1">TODAY()</f>
        <v>43962</v>
      </c>
      <c r="BR78" s="569"/>
      <c r="BU78" s="606" t="s">
        <v>93</v>
      </c>
      <c r="BZ78" s="569"/>
      <c r="CA78" s="569" t="s">
        <v>94</v>
      </c>
      <c r="CB78" s="569"/>
      <c r="CC78" s="607">
        <f ca="1">TODAY()</f>
        <v>43962</v>
      </c>
      <c r="CD78" s="569"/>
    </row>
    <row r="79" spans="1:84" x14ac:dyDescent="0.2">
      <c r="A79" s="1023" t="s">
        <v>0</v>
      </c>
      <c r="B79" s="855"/>
      <c r="C79" s="855"/>
      <c r="D79" s="562"/>
      <c r="E79" s="563"/>
      <c r="F79" s="563"/>
      <c r="G79" s="563"/>
      <c r="H79" s="563"/>
      <c r="I79" s="563"/>
      <c r="J79" s="564"/>
      <c r="K79" s="563" t="s">
        <v>72</v>
      </c>
      <c r="L79" s="564"/>
      <c r="M79" s="1023" t="s">
        <v>0</v>
      </c>
      <c r="N79" s="855"/>
      <c r="O79" s="855"/>
      <c r="P79" s="562"/>
      <c r="Q79" s="563"/>
      <c r="R79" s="563"/>
      <c r="S79" s="563"/>
      <c r="T79" s="563"/>
      <c r="U79" s="563"/>
      <c r="V79" s="564"/>
      <c r="W79" s="563" t="s">
        <v>72</v>
      </c>
      <c r="X79" s="564"/>
      <c r="Y79" s="1023" t="s">
        <v>0</v>
      </c>
      <c r="Z79" s="855"/>
      <c r="AA79" s="855"/>
      <c r="AB79" s="562"/>
      <c r="AC79" s="563"/>
      <c r="AD79" s="563"/>
      <c r="AE79" s="563"/>
      <c r="AF79" s="563"/>
      <c r="AG79" s="563"/>
      <c r="AH79" s="564"/>
      <c r="AI79" s="563" t="s">
        <v>72</v>
      </c>
      <c r="AJ79" s="564"/>
      <c r="AK79" s="1023" t="s">
        <v>0</v>
      </c>
      <c r="AL79" s="855"/>
      <c r="AM79" s="855"/>
      <c r="AN79" s="562"/>
      <c r="AO79" s="563"/>
      <c r="AP79" s="563"/>
      <c r="AQ79" s="563"/>
      <c r="AR79" s="563"/>
      <c r="AS79" s="563"/>
      <c r="AT79" s="564"/>
      <c r="AU79" s="563" t="s">
        <v>72</v>
      </c>
      <c r="AV79" s="564"/>
      <c r="AW79" s="1023" t="s">
        <v>0</v>
      </c>
      <c r="AX79" s="855"/>
      <c r="AY79" s="855"/>
      <c r="AZ79" s="562"/>
      <c r="BA79" s="563"/>
      <c r="BB79" s="563"/>
      <c r="BC79" s="563"/>
      <c r="BD79" s="563"/>
      <c r="BE79" s="563"/>
      <c r="BF79" s="564"/>
      <c r="BG79" s="563" t="s">
        <v>72</v>
      </c>
      <c r="BH79" s="564"/>
      <c r="BI79" s="1023" t="s">
        <v>0</v>
      </c>
      <c r="BJ79" s="855"/>
      <c r="BK79" s="855"/>
      <c r="BL79" s="562"/>
      <c r="BM79" s="563"/>
      <c r="BN79" s="563"/>
      <c r="BO79" s="563"/>
      <c r="BP79" s="563"/>
      <c r="BQ79" s="563"/>
      <c r="BR79" s="564"/>
      <c r="BS79" s="563" t="s">
        <v>72</v>
      </c>
      <c r="BT79" s="564"/>
      <c r="BU79" s="1023" t="s">
        <v>0</v>
      </c>
      <c r="BV79" s="855"/>
      <c r="BW79" s="855"/>
      <c r="BX79" s="562"/>
      <c r="BY79" s="563"/>
      <c r="BZ79" s="563"/>
      <c r="CA79" s="563"/>
      <c r="CB79" s="563"/>
      <c r="CC79" s="563"/>
      <c r="CD79" s="564"/>
      <c r="CE79" s="563" t="s">
        <v>72</v>
      </c>
      <c r="CF79" s="564"/>
    </row>
    <row r="80" spans="1:84" x14ac:dyDescent="0.2">
      <c r="A80" s="1006" t="s">
        <v>238</v>
      </c>
      <c r="B80" s="881"/>
      <c r="C80" s="881"/>
      <c r="D80" s="566"/>
      <c r="E80" s="569"/>
      <c r="F80" s="569"/>
      <c r="G80" s="754" t="s">
        <v>73</v>
      </c>
      <c r="H80" s="754"/>
      <c r="I80" s="754"/>
      <c r="J80" s="568"/>
      <c r="K80" s="569"/>
      <c r="L80" s="568"/>
      <c r="M80" s="1006" t="s">
        <v>238</v>
      </c>
      <c r="N80" s="881"/>
      <c r="O80" s="881"/>
      <c r="P80" s="566"/>
      <c r="Q80" s="569"/>
      <c r="R80" s="569"/>
      <c r="S80" s="754" t="s">
        <v>73</v>
      </c>
      <c r="T80" s="754"/>
      <c r="U80" s="754"/>
      <c r="V80" s="568"/>
      <c r="W80" s="569"/>
      <c r="X80" s="568"/>
      <c r="Y80" s="1006" t="s">
        <v>238</v>
      </c>
      <c r="Z80" s="881"/>
      <c r="AA80" s="881"/>
      <c r="AB80" s="566"/>
      <c r="AC80" s="569"/>
      <c r="AD80" s="569"/>
      <c r="AE80" s="754" t="s">
        <v>73</v>
      </c>
      <c r="AF80" s="754"/>
      <c r="AG80" s="754"/>
      <c r="AH80" s="568"/>
      <c r="AI80" s="569"/>
      <c r="AJ80" s="568"/>
      <c r="AK80" s="1006" t="s">
        <v>238</v>
      </c>
      <c r="AL80" s="881"/>
      <c r="AM80" s="881"/>
      <c r="AN80" s="566"/>
      <c r="AO80" s="569"/>
      <c r="AP80" s="569"/>
      <c r="AQ80" s="754" t="s">
        <v>73</v>
      </c>
      <c r="AR80" s="754"/>
      <c r="AS80" s="754"/>
      <c r="AT80" s="568"/>
      <c r="AU80" s="569"/>
      <c r="AV80" s="568"/>
      <c r="AW80" s="1006" t="s">
        <v>238</v>
      </c>
      <c r="AX80" s="881"/>
      <c r="AY80" s="881"/>
      <c r="AZ80" s="566"/>
      <c r="BA80" s="569"/>
      <c r="BB80" s="569"/>
      <c r="BC80" s="754" t="s">
        <v>73</v>
      </c>
      <c r="BD80" s="754"/>
      <c r="BE80" s="754"/>
      <c r="BF80" s="568"/>
      <c r="BG80" s="569"/>
      <c r="BH80" s="568"/>
      <c r="BI80" s="1006" t="s">
        <v>238</v>
      </c>
      <c r="BJ80" s="881"/>
      <c r="BK80" s="881"/>
      <c r="BL80" s="566"/>
      <c r="BM80" s="569"/>
      <c r="BN80" s="569"/>
      <c r="BO80" s="754" t="s">
        <v>73</v>
      </c>
      <c r="BP80" s="754"/>
      <c r="BQ80" s="754"/>
      <c r="BR80" s="568"/>
      <c r="BS80" s="569"/>
      <c r="BT80" s="568"/>
      <c r="BU80" s="1006" t="s">
        <v>238</v>
      </c>
      <c r="BV80" s="881"/>
      <c r="BW80" s="881"/>
      <c r="BX80" s="566"/>
      <c r="BY80" s="569"/>
      <c r="BZ80" s="569"/>
      <c r="CA80" s="754" t="s">
        <v>73</v>
      </c>
      <c r="CB80" s="754"/>
      <c r="CC80" s="754"/>
      <c r="CD80" s="568"/>
      <c r="CE80" s="569"/>
      <c r="CF80" s="568"/>
    </row>
    <row r="81" spans="1:84" x14ac:dyDescent="0.2">
      <c r="A81" s="1006" t="s">
        <v>3</v>
      </c>
      <c r="B81" s="881"/>
      <c r="C81" s="881"/>
      <c r="D81" s="566"/>
      <c r="E81" s="569"/>
      <c r="F81" s="569"/>
      <c r="G81" s="569"/>
      <c r="H81" s="569"/>
      <c r="I81" s="569"/>
      <c r="J81" s="568"/>
      <c r="K81" s="755" t="s">
        <v>202</v>
      </c>
      <c r="L81" s="571"/>
      <c r="M81" s="1006" t="s">
        <v>3</v>
      </c>
      <c r="N81" s="881"/>
      <c r="O81" s="881"/>
      <c r="P81" s="566"/>
      <c r="Q81" s="569"/>
      <c r="R81" s="569"/>
      <c r="S81" s="569"/>
      <c r="T81" s="569"/>
      <c r="U81" s="569"/>
      <c r="V81" s="568"/>
      <c r="W81" s="755" t="s">
        <v>202</v>
      </c>
      <c r="X81" s="571"/>
      <c r="Y81" s="1006" t="s">
        <v>3</v>
      </c>
      <c r="Z81" s="881"/>
      <c r="AA81" s="881"/>
      <c r="AB81" s="566"/>
      <c r="AC81" s="569"/>
      <c r="AD81" s="569"/>
      <c r="AE81" s="569"/>
      <c r="AF81" s="569"/>
      <c r="AG81" s="569"/>
      <c r="AH81" s="568"/>
      <c r="AI81" s="755" t="s">
        <v>202</v>
      </c>
      <c r="AJ81" s="571"/>
      <c r="AK81" s="1006" t="s">
        <v>3</v>
      </c>
      <c r="AL81" s="881"/>
      <c r="AM81" s="881"/>
      <c r="AN81" s="566"/>
      <c r="AO81" s="569"/>
      <c r="AP81" s="569"/>
      <c r="AQ81" s="569"/>
      <c r="AR81" s="569"/>
      <c r="AS81" s="569"/>
      <c r="AT81" s="568"/>
      <c r="AU81" s="755" t="s">
        <v>202</v>
      </c>
      <c r="AV81" s="571"/>
      <c r="AW81" s="1006" t="s">
        <v>3</v>
      </c>
      <c r="AX81" s="881"/>
      <c r="AY81" s="881"/>
      <c r="AZ81" s="566"/>
      <c r="BA81" s="569"/>
      <c r="BB81" s="569"/>
      <c r="BC81" s="569"/>
      <c r="BD81" s="569"/>
      <c r="BE81" s="569"/>
      <c r="BF81" s="568"/>
      <c r="BG81" s="755" t="s">
        <v>202</v>
      </c>
      <c r="BH81" s="571"/>
      <c r="BI81" s="1006" t="s">
        <v>3</v>
      </c>
      <c r="BJ81" s="881"/>
      <c r="BK81" s="881"/>
      <c r="BL81" s="566"/>
      <c r="BM81" s="569"/>
      <c r="BN81" s="569"/>
      <c r="BO81" s="569"/>
      <c r="BP81" s="569"/>
      <c r="BQ81" s="569"/>
      <c r="BR81" s="568"/>
      <c r="BS81" s="755" t="s">
        <v>202</v>
      </c>
      <c r="BT81" s="571"/>
      <c r="BU81" s="1006" t="s">
        <v>3</v>
      </c>
      <c r="BV81" s="881"/>
      <c r="BW81" s="881"/>
      <c r="BX81" s="566"/>
      <c r="BY81" s="569"/>
      <c r="BZ81" s="569"/>
      <c r="CA81" s="569"/>
      <c r="CB81" s="569"/>
      <c r="CC81" s="569"/>
      <c r="CD81" s="568"/>
      <c r="CE81" s="755" t="s">
        <v>202</v>
      </c>
      <c r="CF81" s="571"/>
    </row>
    <row r="82" spans="1:84" ht="13.5" thickBot="1" x14ac:dyDescent="0.25">
      <c r="A82" s="1057" t="s">
        <v>555</v>
      </c>
      <c r="B82" s="977"/>
      <c r="C82" s="1083"/>
      <c r="D82" s="572"/>
      <c r="E82" s="573"/>
      <c r="F82" s="573"/>
      <c r="G82" s="573"/>
      <c r="H82" s="573"/>
      <c r="I82" s="573"/>
      <c r="J82" s="574"/>
      <c r="K82" s="575" t="s">
        <v>74</v>
      </c>
      <c r="L82" s="571"/>
      <c r="M82" s="1057" t="s">
        <v>555</v>
      </c>
      <c r="N82" s="977"/>
      <c r="O82" s="1083"/>
      <c r="P82" s="572"/>
      <c r="Q82" s="573"/>
      <c r="R82" s="573"/>
      <c r="S82" s="573"/>
      <c r="T82" s="573"/>
      <c r="U82" s="573"/>
      <c r="V82" s="574"/>
      <c r="W82" s="575" t="s">
        <v>74</v>
      </c>
      <c r="X82" s="571"/>
      <c r="Y82" s="1057" t="s">
        <v>555</v>
      </c>
      <c r="Z82" s="977"/>
      <c r="AA82" s="1083"/>
      <c r="AB82" s="572"/>
      <c r="AC82" s="573"/>
      <c r="AD82" s="573"/>
      <c r="AE82" s="573"/>
      <c r="AF82" s="573"/>
      <c r="AG82" s="573"/>
      <c r="AH82" s="574"/>
      <c r="AI82" s="575" t="s">
        <v>74</v>
      </c>
      <c r="AJ82" s="571"/>
      <c r="AK82" s="1057" t="s">
        <v>555</v>
      </c>
      <c r="AL82" s="977"/>
      <c r="AM82" s="1083"/>
      <c r="AN82" s="572"/>
      <c r="AO82" s="573"/>
      <c r="AP82" s="573"/>
      <c r="AQ82" s="573"/>
      <c r="AR82" s="573"/>
      <c r="AS82" s="573"/>
      <c r="AT82" s="574"/>
      <c r="AU82" s="575" t="s">
        <v>74</v>
      </c>
      <c r="AV82" s="571"/>
      <c r="AW82" s="1057" t="s">
        <v>555</v>
      </c>
      <c r="AX82" s="977"/>
      <c r="AY82" s="1083"/>
      <c r="AZ82" s="572"/>
      <c r="BA82" s="573"/>
      <c r="BB82" s="573"/>
      <c r="BC82" s="573"/>
      <c r="BD82" s="573"/>
      <c r="BE82" s="573"/>
      <c r="BF82" s="574"/>
      <c r="BG82" s="575" t="s">
        <v>74</v>
      </c>
      <c r="BH82" s="571"/>
      <c r="BI82" s="1057" t="s">
        <v>555</v>
      </c>
      <c r="BJ82" s="977"/>
      <c r="BK82" s="1083"/>
      <c r="BL82" s="572"/>
      <c r="BM82" s="573"/>
      <c r="BN82" s="573"/>
      <c r="BO82" s="573"/>
      <c r="BP82" s="573"/>
      <c r="BQ82" s="573"/>
      <c r="BR82" s="574"/>
      <c r="BS82" s="575" t="s">
        <v>74</v>
      </c>
      <c r="BT82" s="571"/>
      <c r="BU82" s="1057" t="s">
        <v>555</v>
      </c>
      <c r="BV82" s="977"/>
      <c r="BW82" s="1083"/>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101" t="str">
        <f>A45</f>
        <v>USCGC CHARLES SEXTON</v>
      </c>
      <c r="B84" s="1085"/>
      <c r="C84" s="1085"/>
      <c r="D84" s="1085"/>
      <c r="E84" s="1085"/>
      <c r="F84" s="1086"/>
      <c r="G84" s="1102">
        <f>G45</f>
        <v>43952</v>
      </c>
      <c r="H84" s="1085"/>
      <c r="I84" s="1085"/>
      <c r="J84" s="1086"/>
      <c r="K84" s="569"/>
      <c r="L84" s="578"/>
      <c r="M84" s="1101" t="str">
        <f>M45</f>
        <v>USCGC CHARLES SEXTON</v>
      </c>
      <c r="N84" s="1085"/>
      <c r="O84" s="1085"/>
      <c r="P84" s="1085"/>
      <c r="Q84" s="1085"/>
      <c r="R84" s="1086"/>
      <c r="S84" s="1102">
        <f>S45</f>
        <v>0</v>
      </c>
      <c r="T84" s="1085"/>
      <c r="U84" s="1085"/>
      <c r="V84" s="1086"/>
      <c r="W84" s="569"/>
      <c r="X84" s="578"/>
      <c r="Y84" s="1101" t="str">
        <f>Y45</f>
        <v>USCGC CHARLES SEXTON</v>
      </c>
      <c r="Z84" s="1085"/>
      <c r="AA84" s="1085"/>
      <c r="AB84" s="1085"/>
      <c r="AC84" s="1085"/>
      <c r="AD84" s="1086"/>
      <c r="AE84" s="1102">
        <f>AE45</f>
        <v>0</v>
      </c>
      <c r="AF84" s="1085"/>
      <c r="AG84" s="1085"/>
      <c r="AH84" s="1086"/>
      <c r="AI84" s="569"/>
      <c r="AJ84" s="578"/>
      <c r="AK84" s="1101" t="str">
        <f>AK45</f>
        <v>USCGC CHARLES SEXTON</v>
      </c>
      <c r="AL84" s="1085"/>
      <c r="AM84" s="1085"/>
      <c r="AN84" s="1085"/>
      <c r="AO84" s="1085"/>
      <c r="AP84" s="1086"/>
      <c r="AQ84" s="1102">
        <f>AQ45</f>
        <v>41609</v>
      </c>
      <c r="AR84" s="1085"/>
      <c r="AS84" s="1085"/>
      <c r="AT84" s="1086"/>
      <c r="AU84" s="569"/>
      <c r="AV84" s="578"/>
      <c r="AW84" s="1101" t="str">
        <f>AW45</f>
        <v>USCGC CHARLES SEXTON</v>
      </c>
      <c r="AX84" s="1085"/>
      <c r="AY84" s="1085"/>
      <c r="AZ84" s="1085"/>
      <c r="BA84" s="1085"/>
      <c r="BB84" s="1086"/>
      <c r="BC84" s="1102">
        <f>BC45</f>
        <v>41609</v>
      </c>
      <c r="BD84" s="1085"/>
      <c r="BE84" s="1085"/>
      <c r="BF84" s="1086"/>
      <c r="BG84" s="569"/>
      <c r="BH84" s="578"/>
      <c r="BI84" s="1101" t="str">
        <f>BI45</f>
        <v>USCGC CHARLES SEXTON</v>
      </c>
      <c r="BJ84" s="1085"/>
      <c r="BK84" s="1085"/>
      <c r="BL84" s="1085"/>
      <c r="BM84" s="1085"/>
      <c r="BN84" s="1086"/>
      <c r="BO84" s="1102">
        <f>BO45</f>
        <v>41609</v>
      </c>
      <c r="BP84" s="1085"/>
      <c r="BQ84" s="1085"/>
      <c r="BR84" s="1086"/>
      <c r="BS84" s="569"/>
      <c r="BT84" s="578"/>
      <c r="BU84" s="1101" t="str">
        <f>BU45</f>
        <v>USCGC CHARLES SEXTON</v>
      </c>
      <c r="BV84" s="1085"/>
      <c r="BW84" s="1085"/>
      <c r="BX84" s="1085"/>
      <c r="BY84" s="1085"/>
      <c r="BZ84" s="1086"/>
      <c r="CA84" s="1102">
        <f>CA45</f>
        <v>41609</v>
      </c>
      <c r="CB84" s="1085"/>
      <c r="CC84" s="1085"/>
      <c r="CD84" s="1086"/>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98">
        <f>A47</f>
        <v>0</v>
      </c>
      <c r="B86" s="1099"/>
      <c r="C86" s="1099"/>
      <c r="D86" s="1099"/>
      <c r="E86" s="1099"/>
      <c r="F86" s="1099"/>
      <c r="G86" s="1099"/>
      <c r="H86" s="1099"/>
      <c r="I86" s="1099"/>
      <c r="J86" s="1100"/>
      <c r="K86" s="569"/>
      <c r="L86" s="578"/>
      <c r="M86" s="1098">
        <f>M47</f>
        <v>0</v>
      </c>
      <c r="N86" s="1099"/>
      <c r="O86" s="1099"/>
      <c r="P86" s="1099"/>
      <c r="Q86" s="1099"/>
      <c r="R86" s="1099"/>
      <c r="S86" s="1099"/>
      <c r="T86" s="1099"/>
      <c r="U86" s="1099"/>
      <c r="V86" s="1100"/>
      <c r="W86" s="569"/>
      <c r="X86" s="578"/>
      <c r="Y86" s="1098">
        <f>Y47</f>
        <v>0</v>
      </c>
      <c r="Z86" s="1099"/>
      <c r="AA86" s="1099"/>
      <c r="AB86" s="1099"/>
      <c r="AC86" s="1099"/>
      <c r="AD86" s="1099"/>
      <c r="AE86" s="1099"/>
      <c r="AF86" s="1099"/>
      <c r="AG86" s="1099"/>
      <c r="AH86" s="1100"/>
      <c r="AI86" s="569"/>
      <c r="AJ86" s="578"/>
      <c r="AK86" s="1098">
        <f>AK47</f>
        <v>0</v>
      </c>
      <c r="AL86" s="1099"/>
      <c r="AM86" s="1099"/>
      <c r="AN86" s="1099"/>
      <c r="AO86" s="1099"/>
      <c r="AP86" s="1099"/>
      <c r="AQ86" s="1099"/>
      <c r="AR86" s="1099"/>
      <c r="AS86" s="1099"/>
      <c r="AT86" s="1100"/>
      <c r="AU86" s="569"/>
      <c r="AV86" s="578"/>
      <c r="AW86" s="1098">
        <f>AW47</f>
        <v>0</v>
      </c>
      <c r="AX86" s="1099"/>
      <c r="AY86" s="1099"/>
      <c r="AZ86" s="1099"/>
      <c r="BA86" s="1099"/>
      <c r="BB86" s="1099"/>
      <c r="BC86" s="1099"/>
      <c r="BD86" s="1099"/>
      <c r="BE86" s="1099"/>
      <c r="BF86" s="1100"/>
      <c r="BG86" s="569"/>
      <c r="BH86" s="578"/>
      <c r="BI86" s="1098">
        <f>BI47</f>
        <v>0</v>
      </c>
      <c r="BJ86" s="1099"/>
      <c r="BK86" s="1099"/>
      <c r="BL86" s="1099"/>
      <c r="BM86" s="1099"/>
      <c r="BN86" s="1099"/>
      <c r="BO86" s="1099"/>
      <c r="BP86" s="1099"/>
      <c r="BQ86" s="1099"/>
      <c r="BR86" s="1100"/>
      <c r="BS86" s="569"/>
      <c r="BT86" s="578"/>
      <c r="BU86" s="1098">
        <f>BU47</f>
        <v>0</v>
      </c>
      <c r="BV86" s="1099"/>
      <c r="BW86" s="1099"/>
      <c r="BX86" s="1099"/>
      <c r="BY86" s="1099"/>
      <c r="BZ86" s="1099"/>
      <c r="CA86" s="1099"/>
      <c r="CB86" s="1099"/>
      <c r="CC86" s="1099"/>
      <c r="CD86" s="1100"/>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9" t="s">
        <v>204</v>
      </c>
      <c r="B88" s="1090"/>
      <c r="C88" s="1090"/>
      <c r="D88" s="1090"/>
      <c r="E88" s="1090"/>
      <c r="F88" s="1091"/>
      <c r="G88" s="1089"/>
      <c r="H88" s="1090"/>
      <c r="I88" s="1090"/>
      <c r="J88" s="1091"/>
      <c r="K88" s="573"/>
      <c r="L88" s="574"/>
      <c r="M88" s="1089" t="s">
        <v>204</v>
      </c>
      <c r="N88" s="1090"/>
      <c r="O88" s="1090"/>
      <c r="P88" s="1090"/>
      <c r="Q88" s="1090"/>
      <c r="R88" s="1091"/>
      <c r="S88" s="1089"/>
      <c r="T88" s="1090"/>
      <c r="U88" s="1090"/>
      <c r="V88" s="1091"/>
      <c r="W88" s="573"/>
      <c r="X88" s="574"/>
      <c r="Y88" s="1089" t="s">
        <v>204</v>
      </c>
      <c r="Z88" s="1090"/>
      <c r="AA88" s="1090"/>
      <c r="AB88" s="1090"/>
      <c r="AC88" s="1090"/>
      <c r="AD88" s="1091"/>
      <c r="AE88" s="1089"/>
      <c r="AF88" s="1090"/>
      <c r="AG88" s="1090"/>
      <c r="AH88" s="1091"/>
      <c r="AI88" s="573"/>
      <c r="AJ88" s="574"/>
      <c r="AK88" s="1089" t="s">
        <v>204</v>
      </c>
      <c r="AL88" s="1090"/>
      <c r="AM88" s="1090"/>
      <c r="AN88" s="1090"/>
      <c r="AO88" s="1090"/>
      <c r="AP88" s="1091"/>
      <c r="AQ88" s="1089"/>
      <c r="AR88" s="1090"/>
      <c r="AS88" s="1090"/>
      <c r="AT88" s="1091"/>
      <c r="AU88" s="573"/>
      <c r="AV88" s="574"/>
      <c r="AW88" s="1089" t="s">
        <v>204</v>
      </c>
      <c r="AX88" s="1090"/>
      <c r="AY88" s="1090"/>
      <c r="AZ88" s="1090"/>
      <c r="BA88" s="1090"/>
      <c r="BB88" s="1091"/>
      <c r="BC88" s="1089"/>
      <c r="BD88" s="1090"/>
      <c r="BE88" s="1090"/>
      <c r="BF88" s="1091"/>
      <c r="BG88" s="573"/>
      <c r="BH88" s="574"/>
      <c r="BI88" s="1089" t="s">
        <v>204</v>
      </c>
      <c r="BJ88" s="1090"/>
      <c r="BK88" s="1090"/>
      <c r="BL88" s="1090"/>
      <c r="BM88" s="1090"/>
      <c r="BN88" s="1091"/>
      <c r="BO88" s="1089"/>
      <c r="BP88" s="1090"/>
      <c r="BQ88" s="1090"/>
      <c r="BR88" s="1091"/>
      <c r="BS88" s="573"/>
      <c r="BT88" s="574"/>
      <c r="BU88" s="1089" t="s">
        <v>204</v>
      </c>
      <c r="BV88" s="1090"/>
      <c r="BW88" s="1090"/>
      <c r="BX88" s="1090"/>
      <c r="BY88" s="1090"/>
      <c r="BZ88" s="1091"/>
      <c r="CA88" s="1089"/>
      <c r="CB88" s="1090"/>
      <c r="CC88" s="1090"/>
      <c r="CD88" s="1091"/>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80"/>
      <c r="C91" s="1081"/>
      <c r="D91" s="1081"/>
      <c r="E91" s="1081"/>
      <c r="F91" s="1081"/>
      <c r="G91" s="1082"/>
      <c r="H91" s="4"/>
      <c r="I91" s="3"/>
      <c r="J91" s="5"/>
      <c r="K91" s="6"/>
      <c r="L91" s="591">
        <f t="shared" ref="L91:L109" si="28">I91*K91</f>
        <v>0</v>
      </c>
      <c r="M91" s="590" t="str">
        <f>IF(AND(U91=0,W91=0,N91=""),"No Line Item",M70+1)</f>
        <v>No Line Item</v>
      </c>
      <c r="N91" s="1080"/>
      <c r="O91" s="1081"/>
      <c r="P91" s="1081"/>
      <c r="Q91" s="1081"/>
      <c r="R91" s="1081"/>
      <c r="S91" s="1082"/>
      <c r="T91" s="4"/>
      <c r="U91" s="3"/>
      <c r="V91" s="5"/>
      <c r="W91" s="6"/>
      <c r="X91" s="591">
        <f t="shared" ref="X91:X106" si="29">U91*W91</f>
        <v>0</v>
      </c>
      <c r="Y91" s="590" t="str">
        <f>IF(AND(AG91=0,AI91=0,Z91=""),"No Line Item",Y70+1)</f>
        <v>No Line Item</v>
      </c>
      <c r="Z91" s="1080"/>
      <c r="AA91" s="1081"/>
      <c r="AB91" s="1081"/>
      <c r="AC91" s="1081"/>
      <c r="AD91" s="1081"/>
      <c r="AE91" s="1082"/>
      <c r="AF91" s="4"/>
      <c r="AG91" s="3"/>
      <c r="AH91" s="5"/>
      <c r="AI91" s="6"/>
      <c r="AJ91" s="591">
        <f t="shared" ref="AJ91:AJ106" si="30">AG91*AI91</f>
        <v>0</v>
      </c>
      <c r="AK91" s="590" t="str">
        <f>IF(AND(AS91=0,AU91=0,AL91=""),"No Line Item",AK70+1)</f>
        <v>No Line Item</v>
      </c>
      <c r="AL91" s="1080"/>
      <c r="AM91" s="1081"/>
      <c r="AN91" s="1081"/>
      <c r="AO91" s="1081"/>
      <c r="AP91" s="1081"/>
      <c r="AQ91" s="1082"/>
      <c r="AR91" s="4"/>
      <c r="AS91" s="3"/>
      <c r="AT91" s="5"/>
      <c r="AU91" s="6"/>
      <c r="AV91" s="591">
        <f t="shared" ref="AV91:AV106" si="31">AS91*AU91</f>
        <v>0</v>
      </c>
      <c r="AW91" s="590" t="str">
        <f>IF(AND(BE91=0,BG91=0,AX91=""),"No Line Item",AW70+1)</f>
        <v>No Line Item</v>
      </c>
      <c r="AX91" s="1080"/>
      <c r="AY91" s="1081"/>
      <c r="AZ91" s="1081"/>
      <c r="BA91" s="1081"/>
      <c r="BB91" s="1081"/>
      <c r="BC91" s="1082"/>
      <c r="BD91" s="4"/>
      <c r="BE91" s="3"/>
      <c r="BF91" s="5"/>
      <c r="BG91" s="6"/>
      <c r="BH91" s="591">
        <f t="shared" ref="BH91:BH106" si="32">BE91*BG91</f>
        <v>0</v>
      </c>
      <c r="BI91" s="590" t="str">
        <f>IF(AND(BQ91=0,BS91=0,BJ91=""),"No Line Item",BI70+1)</f>
        <v>No Line Item</v>
      </c>
      <c r="BJ91" s="1080"/>
      <c r="BK91" s="1081"/>
      <c r="BL91" s="1081"/>
      <c r="BM91" s="1081"/>
      <c r="BN91" s="1081"/>
      <c r="BO91" s="1082"/>
      <c r="BP91" s="4"/>
      <c r="BQ91" s="3"/>
      <c r="BR91" s="5"/>
      <c r="BS91" s="6"/>
      <c r="BT91" s="591">
        <f t="shared" ref="BT91:BT106" si="33">BQ91*BS91</f>
        <v>0</v>
      </c>
      <c r="BU91" s="590" t="str">
        <f>IF(AND(CC91=0,CE91=0,BV91=""),"No Line Item",BU70+1)</f>
        <v>No Line Item</v>
      </c>
      <c r="BV91" s="1080"/>
      <c r="BW91" s="1081"/>
      <c r="BX91" s="1081"/>
      <c r="BY91" s="1081"/>
      <c r="BZ91" s="1081"/>
      <c r="CA91" s="1082"/>
      <c r="CB91" s="4"/>
      <c r="CC91" s="3"/>
      <c r="CD91" s="5"/>
      <c r="CE91" s="6"/>
      <c r="CF91" s="591">
        <f t="shared" ref="CF91:CF106" si="34">CC91*CE91</f>
        <v>0</v>
      </c>
    </row>
    <row r="92" spans="1:84" ht="23.85" customHeight="1" x14ac:dyDescent="0.2">
      <c r="A92" s="590" t="str">
        <f>IF(AND(I92=0,K92=0,B92=""),"No Line Item",A91+1)</f>
        <v>No Line Item</v>
      </c>
      <c r="B92" s="1080"/>
      <c r="C92" s="1081"/>
      <c r="D92" s="1081"/>
      <c r="E92" s="1081"/>
      <c r="F92" s="1081"/>
      <c r="G92" s="1082"/>
      <c r="H92" s="4"/>
      <c r="I92" s="3"/>
      <c r="J92" s="5"/>
      <c r="K92" s="6"/>
      <c r="L92" s="591">
        <f t="shared" si="28"/>
        <v>0</v>
      </c>
      <c r="M92" s="590" t="str">
        <f>IF(AND(U92=0,W92=0,N92=""),"No Line Item",M91+1)</f>
        <v>No Line Item</v>
      </c>
      <c r="N92" s="1080"/>
      <c r="O92" s="1081"/>
      <c r="P92" s="1081"/>
      <c r="Q92" s="1081"/>
      <c r="R92" s="1081"/>
      <c r="S92" s="1082"/>
      <c r="T92" s="4"/>
      <c r="U92" s="3"/>
      <c r="V92" s="5"/>
      <c r="W92" s="6"/>
      <c r="X92" s="591">
        <f t="shared" si="29"/>
        <v>0</v>
      </c>
      <c r="Y92" s="590" t="str">
        <f>IF(AND(AG92=0,AI92=0,Z92=""),"No Line Item",Y91+1)</f>
        <v>No Line Item</v>
      </c>
      <c r="Z92" s="1080"/>
      <c r="AA92" s="1081"/>
      <c r="AB92" s="1081"/>
      <c r="AC92" s="1081"/>
      <c r="AD92" s="1081"/>
      <c r="AE92" s="1082"/>
      <c r="AF92" s="4"/>
      <c r="AG92" s="3"/>
      <c r="AH92" s="5"/>
      <c r="AI92" s="6"/>
      <c r="AJ92" s="591">
        <f t="shared" si="30"/>
        <v>0</v>
      </c>
      <c r="AK92" s="590" t="str">
        <f>IF(AND(AS92=0,AU92=0,AL92=""),"No Line Item",AK91+1)</f>
        <v>No Line Item</v>
      </c>
      <c r="AL92" s="1080"/>
      <c r="AM92" s="1081"/>
      <c r="AN92" s="1081"/>
      <c r="AO92" s="1081"/>
      <c r="AP92" s="1081"/>
      <c r="AQ92" s="1082"/>
      <c r="AR92" s="4"/>
      <c r="AS92" s="3"/>
      <c r="AT92" s="5"/>
      <c r="AU92" s="6"/>
      <c r="AV92" s="591">
        <f t="shared" si="31"/>
        <v>0</v>
      </c>
      <c r="AW92" s="590" t="str">
        <f>IF(AND(BE92=0,BG92=0,AX92=""),"No Line Item",AW91+1)</f>
        <v>No Line Item</v>
      </c>
      <c r="AX92" s="1080"/>
      <c r="AY92" s="1081"/>
      <c r="AZ92" s="1081"/>
      <c r="BA92" s="1081"/>
      <c r="BB92" s="1081"/>
      <c r="BC92" s="1082"/>
      <c r="BD92" s="4"/>
      <c r="BE92" s="3"/>
      <c r="BF92" s="5"/>
      <c r="BG92" s="6"/>
      <c r="BH92" s="591">
        <f t="shared" si="32"/>
        <v>0</v>
      </c>
      <c r="BI92" s="590" t="str">
        <f>IF(AND(BQ92=0,BS92=0,BJ92=""),"No Line Item",BI91+1)</f>
        <v>No Line Item</v>
      </c>
      <c r="BJ92" s="1080"/>
      <c r="BK92" s="1081"/>
      <c r="BL92" s="1081"/>
      <c r="BM92" s="1081"/>
      <c r="BN92" s="1081"/>
      <c r="BO92" s="1082"/>
      <c r="BP92" s="4"/>
      <c r="BQ92" s="3"/>
      <c r="BR92" s="5"/>
      <c r="BS92" s="6"/>
      <c r="BT92" s="591">
        <f t="shared" si="33"/>
        <v>0</v>
      </c>
      <c r="BU92" s="590" t="str">
        <f>IF(AND(CC92=0,CE92=0,BV92=""),"No Line Item",BU91+1)</f>
        <v>No Line Item</v>
      </c>
      <c r="BV92" s="1080"/>
      <c r="BW92" s="1081"/>
      <c r="BX92" s="1081"/>
      <c r="BY92" s="1081"/>
      <c r="BZ92" s="1081"/>
      <c r="CA92" s="1082"/>
      <c r="CB92" s="4"/>
      <c r="CC92" s="3"/>
      <c r="CD92" s="5"/>
      <c r="CE92" s="6"/>
      <c r="CF92" s="591">
        <f t="shared" si="34"/>
        <v>0</v>
      </c>
    </row>
    <row r="93" spans="1:84" ht="23.85" customHeight="1" x14ac:dyDescent="0.2">
      <c r="A93" s="590" t="str">
        <f t="shared" ref="A93:A108" si="35">IF(AND(I93=0,K93=0,B93=""),"No Line Item",A92+1)</f>
        <v>No Line Item</v>
      </c>
      <c r="B93" s="1080"/>
      <c r="C93" s="1081"/>
      <c r="D93" s="1081"/>
      <c r="E93" s="1081"/>
      <c r="F93" s="1081"/>
      <c r="G93" s="1082"/>
      <c r="H93" s="4"/>
      <c r="I93" s="3"/>
      <c r="J93" s="5"/>
      <c r="K93" s="6"/>
      <c r="L93" s="591">
        <f t="shared" si="28"/>
        <v>0</v>
      </c>
      <c r="M93" s="590" t="str">
        <f t="shared" ref="M93:M108" si="36">IF(AND(U93=0,W93=0,N93=""),"No Line Item",M92+1)</f>
        <v>No Line Item</v>
      </c>
      <c r="N93" s="1080"/>
      <c r="O93" s="1081"/>
      <c r="P93" s="1081"/>
      <c r="Q93" s="1081"/>
      <c r="R93" s="1081"/>
      <c r="S93" s="1082"/>
      <c r="T93" s="4"/>
      <c r="U93" s="3"/>
      <c r="V93" s="5"/>
      <c r="W93" s="6"/>
      <c r="X93" s="591">
        <f t="shared" si="29"/>
        <v>0</v>
      </c>
      <c r="Y93" s="590" t="str">
        <f t="shared" ref="Y93:Y108" si="37">IF(AND(AG93=0,AI93=0,Z93=""),"No Line Item",Y92+1)</f>
        <v>No Line Item</v>
      </c>
      <c r="Z93" s="1080"/>
      <c r="AA93" s="1081"/>
      <c r="AB93" s="1081"/>
      <c r="AC93" s="1081"/>
      <c r="AD93" s="1081"/>
      <c r="AE93" s="1082"/>
      <c r="AF93" s="4"/>
      <c r="AG93" s="3"/>
      <c r="AH93" s="5"/>
      <c r="AI93" s="6"/>
      <c r="AJ93" s="591">
        <f t="shared" si="30"/>
        <v>0</v>
      </c>
      <c r="AK93" s="590" t="str">
        <f t="shared" ref="AK93:AK108" si="38">IF(AND(AS93=0,AU93=0,AL93=""),"No Line Item",AK92+1)</f>
        <v>No Line Item</v>
      </c>
      <c r="AL93" s="1080"/>
      <c r="AM93" s="1081"/>
      <c r="AN93" s="1081"/>
      <c r="AO93" s="1081"/>
      <c r="AP93" s="1081"/>
      <c r="AQ93" s="1082"/>
      <c r="AR93" s="4"/>
      <c r="AS93" s="3"/>
      <c r="AT93" s="5"/>
      <c r="AU93" s="6"/>
      <c r="AV93" s="591">
        <f t="shared" si="31"/>
        <v>0</v>
      </c>
      <c r="AW93" s="590" t="str">
        <f t="shared" ref="AW93:AW108" si="39">IF(AND(BE93=0,BG93=0,AX93=""),"No Line Item",AW92+1)</f>
        <v>No Line Item</v>
      </c>
      <c r="AX93" s="1080"/>
      <c r="AY93" s="1081"/>
      <c r="AZ93" s="1081"/>
      <c r="BA93" s="1081"/>
      <c r="BB93" s="1081"/>
      <c r="BC93" s="1082"/>
      <c r="BD93" s="4"/>
      <c r="BE93" s="3"/>
      <c r="BF93" s="5"/>
      <c r="BG93" s="6"/>
      <c r="BH93" s="591">
        <f t="shared" si="32"/>
        <v>0</v>
      </c>
      <c r="BI93" s="590" t="str">
        <f t="shared" ref="BI93:BI108" si="40">IF(AND(BQ93=0,BS93=0,BJ93=""),"No Line Item",BI92+1)</f>
        <v>No Line Item</v>
      </c>
      <c r="BJ93" s="1080"/>
      <c r="BK93" s="1081"/>
      <c r="BL93" s="1081"/>
      <c r="BM93" s="1081"/>
      <c r="BN93" s="1081"/>
      <c r="BO93" s="1082"/>
      <c r="BP93" s="4"/>
      <c r="BQ93" s="3"/>
      <c r="BR93" s="5"/>
      <c r="BS93" s="6"/>
      <c r="BT93" s="591">
        <f t="shared" si="33"/>
        <v>0</v>
      </c>
      <c r="BU93" s="590" t="str">
        <f t="shared" ref="BU93:BU108" si="41">IF(AND(CC93=0,CE93=0,BV93=""),"No Line Item",BU92+1)</f>
        <v>No Line Item</v>
      </c>
      <c r="BV93" s="1080"/>
      <c r="BW93" s="1081"/>
      <c r="BX93" s="1081"/>
      <c r="BY93" s="1081"/>
      <c r="BZ93" s="1081"/>
      <c r="CA93" s="1082"/>
      <c r="CB93" s="4"/>
      <c r="CC93" s="3"/>
      <c r="CD93" s="5"/>
      <c r="CE93" s="6"/>
      <c r="CF93" s="591">
        <f t="shared" si="34"/>
        <v>0</v>
      </c>
    </row>
    <row r="94" spans="1:84" ht="23.85" customHeight="1" x14ac:dyDescent="0.2">
      <c r="A94" s="590" t="str">
        <f t="shared" si="35"/>
        <v>No Line Item</v>
      </c>
      <c r="B94" s="1080"/>
      <c r="C94" s="1081"/>
      <c r="D94" s="1081"/>
      <c r="E94" s="1081"/>
      <c r="F94" s="1081"/>
      <c r="G94" s="1082"/>
      <c r="H94" s="4"/>
      <c r="I94" s="3"/>
      <c r="J94" s="5"/>
      <c r="K94" s="6"/>
      <c r="L94" s="591">
        <f t="shared" si="28"/>
        <v>0</v>
      </c>
      <c r="M94" s="590" t="str">
        <f t="shared" si="36"/>
        <v>No Line Item</v>
      </c>
      <c r="N94" s="1080"/>
      <c r="O94" s="1081"/>
      <c r="P94" s="1081"/>
      <c r="Q94" s="1081"/>
      <c r="R94" s="1081"/>
      <c r="S94" s="1082"/>
      <c r="T94" s="4"/>
      <c r="U94" s="3"/>
      <c r="V94" s="5"/>
      <c r="W94" s="6"/>
      <c r="X94" s="591">
        <f t="shared" si="29"/>
        <v>0</v>
      </c>
      <c r="Y94" s="590" t="str">
        <f t="shared" si="37"/>
        <v>No Line Item</v>
      </c>
      <c r="Z94" s="1080"/>
      <c r="AA94" s="1081"/>
      <c r="AB94" s="1081"/>
      <c r="AC94" s="1081"/>
      <c r="AD94" s="1081"/>
      <c r="AE94" s="1082"/>
      <c r="AF94" s="4"/>
      <c r="AG94" s="3"/>
      <c r="AH94" s="5"/>
      <c r="AI94" s="6"/>
      <c r="AJ94" s="591">
        <f t="shared" si="30"/>
        <v>0</v>
      </c>
      <c r="AK94" s="590" t="str">
        <f t="shared" si="38"/>
        <v>No Line Item</v>
      </c>
      <c r="AL94" s="1080"/>
      <c r="AM94" s="1081"/>
      <c r="AN94" s="1081"/>
      <c r="AO94" s="1081"/>
      <c r="AP94" s="1081"/>
      <c r="AQ94" s="1082"/>
      <c r="AR94" s="4"/>
      <c r="AS94" s="3"/>
      <c r="AT94" s="5"/>
      <c r="AU94" s="6"/>
      <c r="AV94" s="591">
        <f t="shared" si="31"/>
        <v>0</v>
      </c>
      <c r="AW94" s="590" t="str">
        <f t="shared" si="39"/>
        <v>No Line Item</v>
      </c>
      <c r="AX94" s="1080"/>
      <c r="AY94" s="1081"/>
      <c r="AZ94" s="1081"/>
      <c r="BA94" s="1081"/>
      <c r="BB94" s="1081"/>
      <c r="BC94" s="1082"/>
      <c r="BD94" s="4"/>
      <c r="BE94" s="3"/>
      <c r="BF94" s="5"/>
      <c r="BG94" s="6"/>
      <c r="BH94" s="591">
        <f t="shared" si="32"/>
        <v>0</v>
      </c>
      <c r="BI94" s="590" t="str">
        <f t="shared" si="40"/>
        <v>No Line Item</v>
      </c>
      <c r="BJ94" s="1080"/>
      <c r="BK94" s="1081"/>
      <c r="BL94" s="1081"/>
      <c r="BM94" s="1081"/>
      <c r="BN94" s="1081"/>
      <c r="BO94" s="1082"/>
      <c r="BP94" s="4"/>
      <c r="BQ94" s="3"/>
      <c r="BR94" s="5"/>
      <c r="BS94" s="6"/>
      <c r="BT94" s="591">
        <f t="shared" si="33"/>
        <v>0</v>
      </c>
      <c r="BU94" s="590" t="str">
        <f t="shared" si="41"/>
        <v>No Line Item</v>
      </c>
      <c r="BV94" s="1080"/>
      <c r="BW94" s="1081"/>
      <c r="BX94" s="1081"/>
      <c r="BY94" s="1081"/>
      <c r="BZ94" s="1081"/>
      <c r="CA94" s="1082"/>
      <c r="CB94" s="4"/>
      <c r="CC94" s="3"/>
      <c r="CD94" s="5"/>
      <c r="CE94" s="6"/>
      <c r="CF94" s="591">
        <f t="shared" si="34"/>
        <v>0</v>
      </c>
    </row>
    <row r="95" spans="1:84" ht="23.85" customHeight="1" x14ac:dyDescent="0.2">
      <c r="A95" s="590" t="str">
        <f t="shared" si="35"/>
        <v>No Line Item</v>
      </c>
      <c r="B95" s="1080"/>
      <c r="C95" s="1081"/>
      <c r="D95" s="1081"/>
      <c r="E95" s="1081"/>
      <c r="F95" s="1081"/>
      <c r="G95" s="1082"/>
      <c r="H95" s="4"/>
      <c r="I95" s="3"/>
      <c r="J95" s="5"/>
      <c r="K95" s="6"/>
      <c r="L95" s="591">
        <f t="shared" si="28"/>
        <v>0</v>
      </c>
      <c r="M95" s="590" t="str">
        <f t="shared" si="36"/>
        <v>No Line Item</v>
      </c>
      <c r="N95" s="1080"/>
      <c r="O95" s="1081"/>
      <c r="P95" s="1081"/>
      <c r="Q95" s="1081"/>
      <c r="R95" s="1081"/>
      <c r="S95" s="1082"/>
      <c r="T95" s="4"/>
      <c r="U95" s="3"/>
      <c r="V95" s="5"/>
      <c r="W95" s="6"/>
      <c r="X95" s="591">
        <f t="shared" si="29"/>
        <v>0</v>
      </c>
      <c r="Y95" s="590" t="str">
        <f t="shared" si="37"/>
        <v>No Line Item</v>
      </c>
      <c r="Z95" s="1080"/>
      <c r="AA95" s="1081"/>
      <c r="AB95" s="1081"/>
      <c r="AC95" s="1081"/>
      <c r="AD95" s="1081"/>
      <c r="AE95" s="1082"/>
      <c r="AF95" s="4"/>
      <c r="AG95" s="3"/>
      <c r="AH95" s="5"/>
      <c r="AI95" s="6"/>
      <c r="AJ95" s="591">
        <f t="shared" si="30"/>
        <v>0</v>
      </c>
      <c r="AK95" s="590" t="str">
        <f t="shared" si="38"/>
        <v>No Line Item</v>
      </c>
      <c r="AL95" s="1080"/>
      <c r="AM95" s="1081"/>
      <c r="AN95" s="1081"/>
      <c r="AO95" s="1081"/>
      <c r="AP95" s="1081"/>
      <c r="AQ95" s="1082"/>
      <c r="AR95" s="4"/>
      <c r="AS95" s="3"/>
      <c r="AT95" s="5"/>
      <c r="AU95" s="6"/>
      <c r="AV95" s="591">
        <f t="shared" si="31"/>
        <v>0</v>
      </c>
      <c r="AW95" s="590" t="str">
        <f t="shared" si="39"/>
        <v>No Line Item</v>
      </c>
      <c r="AX95" s="1080"/>
      <c r="AY95" s="1081"/>
      <c r="AZ95" s="1081"/>
      <c r="BA95" s="1081"/>
      <c r="BB95" s="1081"/>
      <c r="BC95" s="1082"/>
      <c r="BD95" s="4"/>
      <c r="BE95" s="3"/>
      <c r="BF95" s="5"/>
      <c r="BG95" s="6"/>
      <c r="BH95" s="591">
        <f t="shared" si="32"/>
        <v>0</v>
      </c>
      <c r="BI95" s="590" t="str">
        <f t="shared" si="40"/>
        <v>No Line Item</v>
      </c>
      <c r="BJ95" s="1080"/>
      <c r="BK95" s="1081"/>
      <c r="BL95" s="1081"/>
      <c r="BM95" s="1081"/>
      <c r="BN95" s="1081"/>
      <c r="BO95" s="1082"/>
      <c r="BP95" s="4"/>
      <c r="BQ95" s="3"/>
      <c r="BR95" s="5"/>
      <c r="BS95" s="6"/>
      <c r="BT95" s="591">
        <f t="shared" si="33"/>
        <v>0</v>
      </c>
      <c r="BU95" s="590" t="str">
        <f t="shared" si="41"/>
        <v>No Line Item</v>
      </c>
      <c r="BV95" s="1080"/>
      <c r="BW95" s="1081"/>
      <c r="BX95" s="1081"/>
      <c r="BY95" s="1081"/>
      <c r="BZ95" s="1081"/>
      <c r="CA95" s="1082"/>
      <c r="CB95" s="4"/>
      <c r="CC95" s="3"/>
      <c r="CD95" s="5"/>
      <c r="CE95" s="6"/>
      <c r="CF95" s="591">
        <f t="shared" si="34"/>
        <v>0</v>
      </c>
    </row>
    <row r="96" spans="1:84" ht="23.85" customHeight="1" x14ac:dyDescent="0.2">
      <c r="A96" s="590" t="str">
        <f t="shared" si="35"/>
        <v>No Line Item</v>
      </c>
      <c r="B96" s="1080"/>
      <c r="C96" s="1081"/>
      <c r="D96" s="1081"/>
      <c r="E96" s="1081"/>
      <c r="F96" s="1081"/>
      <c r="G96" s="1082"/>
      <c r="H96" s="4"/>
      <c r="I96" s="3"/>
      <c r="J96" s="5"/>
      <c r="K96" s="6"/>
      <c r="L96" s="591">
        <f t="shared" si="28"/>
        <v>0</v>
      </c>
      <c r="M96" s="590" t="str">
        <f t="shared" si="36"/>
        <v>No Line Item</v>
      </c>
      <c r="N96" s="1080"/>
      <c r="O96" s="1081"/>
      <c r="P96" s="1081"/>
      <c r="Q96" s="1081"/>
      <c r="R96" s="1081"/>
      <c r="S96" s="1082"/>
      <c r="T96" s="4"/>
      <c r="U96" s="3"/>
      <c r="V96" s="5"/>
      <c r="W96" s="6"/>
      <c r="X96" s="591">
        <f t="shared" si="29"/>
        <v>0</v>
      </c>
      <c r="Y96" s="590" t="str">
        <f t="shared" si="37"/>
        <v>No Line Item</v>
      </c>
      <c r="Z96" s="1080"/>
      <c r="AA96" s="1081"/>
      <c r="AB96" s="1081"/>
      <c r="AC96" s="1081"/>
      <c r="AD96" s="1081"/>
      <c r="AE96" s="1082"/>
      <c r="AF96" s="4"/>
      <c r="AG96" s="3"/>
      <c r="AH96" s="5"/>
      <c r="AI96" s="6"/>
      <c r="AJ96" s="591">
        <f t="shared" si="30"/>
        <v>0</v>
      </c>
      <c r="AK96" s="590" t="str">
        <f t="shared" si="38"/>
        <v>No Line Item</v>
      </c>
      <c r="AL96" s="1080"/>
      <c r="AM96" s="1081"/>
      <c r="AN96" s="1081"/>
      <c r="AO96" s="1081"/>
      <c r="AP96" s="1081"/>
      <c r="AQ96" s="1082"/>
      <c r="AR96" s="4"/>
      <c r="AS96" s="3"/>
      <c r="AT96" s="5"/>
      <c r="AU96" s="6"/>
      <c r="AV96" s="591">
        <f t="shared" si="31"/>
        <v>0</v>
      </c>
      <c r="AW96" s="590" t="str">
        <f t="shared" si="39"/>
        <v>No Line Item</v>
      </c>
      <c r="AX96" s="1080"/>
      <c r="AY96" s="1081"/>
      <c r="AZ96" s="1081"/>
      <c r="BA96" s="1081"/>
      <c r="BB96" s="1081"/>
      <c r="BC96" s="1082"/>
      <c r="BD96" s="4"/>
      <c r="BE96" s="3"/>
      <c r="BF96" s="5"/>
      <c r="BG96" s="6"/>
      <c r="BH96" s="591">
        <f t="shared" si="32"/>
        <v>0</v>
      </c>
      <c r="BI96" s="590" t="str">
        <f t="shared" si="40"/>
        <v>No Line Item</v>
      </c>
      <c r="BJ96" s="1080"/>
      <c r="BK96" s="1081"/>
      <c r="BL96" s="1081"/>
      <c r="BM96" s="1081"/>
      <c r="BN96" s="1081"/>
      <c r="BO96" s="1082"/>
      <c r="BP96" s="4"/>
      <c r="BQ96" s="3"/>
      <c r="BR96" s="5"/>
      <c r="BS96" s="6"/>
      <c r="BT96" s="591">
        <f t="shared" si="33"/>
        <v>0</v>
      </c>
      <c r="BU96" s="590" t="str">
        <f t="shared" si="41"/>
        <v>No Line Item</v>
      </c>
      <c r="BV96" s="1080"/>
      <c r="BW96" s="1081"/>
      <c r="BX96" s="1081"/>
      <c r="BY96" s="1081"/>
      <c r="BZ96" s="1081"/>
      <c r="CA96" s="1082"/>
      <c r="CB96" s="4"/>
      <c r="CC96" s="3"/>
      <c r="CD96" s="5"/>
      <c r="CE96" s="6"/>
      <c r="CF96" s="591">
        <f t="shared" si="34"/>
        <v>0</v>
      </c>
    </row>
    <row r="97" spans="1:84" ht="23.85" customHeight="1" x14ac:dyDescent="0.2">
      <c r="A97" s="590" t="str">
        <f t="shared" si="35"/>
        <v>No Line Item</v>
      </c>
      <c r="B97" s="1080"/>
      <c r="C97" s="1081"/>
      <c r="D97" s="1081"/>
      <c r="E97" s="1081"/>
      <c r="F97" s="1081"/>
      <c r="G97" s="1082"/>
      <c r="H97" s="4"/>
      <c r="I97" s="3"/>
      <c r="J97" s="5"/>
      <c r="K97" s="6"/>
      <c r="L97" s="591">
        <f t="shared" si="28"/>
        <v>0</v>
      </c>
      <c r="M97" s="590" t="str">
        <f t="shared" si="36"/>
        <v>No Line Item</v>
      </c>
      <c r="N97" s="1080"/>
      <c r="O97" s="1081"/>
      <c r="P97" s="1081"/>
      <c r="Q97" s="1081"/>
      <c r="R97" s="1081"/>
      <c r="S97" s="1082"/>
      <c r="T97" s="4"/>
      <c r="U97" s="3"/>
      <c r="V97" s="5"/>
      <c r="W97" s="6"/>
      <c r="X97" s="591">
        <f t="shared" si="29"/>
        <v>0</v>
      </c>
      <c r="Y97" s="590" t="str">
        <f t="shared" si="37"/>
        <v>No Line Item</v>
      </c>
      <c r="Z97" s="1080"/>
      <c r="AA97" s="1081"/>
      <c r="AB97" s="1081"/>
      <c r="AC97" s="1081"/>
      <c r="AD97" s="1081"/>
      <c r="AE97" s="1082"/>
      <c r="AF97" s="4"/>
      <c r="AG97" s="3"/>
      <c r="AH97" s="5"/>
      <c r="AI97" s="6"/>
      <c r="AJ97" s="591">
        <f t="shared" si="30"/>
        <v>0</v>
      </c>
      <c r="AK97" s="590" t="str">
        <f t="shared" si="38"/>
        <v>No Line Item</v>
      </c>
      <c r="AL97" s="1080"/>
      <c r="AM97" s="1081"/>
      <c r="AN97" s="1081"/>
      <c r="AO97" s="1081"/>
      <c r="AP97" s="1081"/>
      <c r="AQ97" s="1082"/>
      <c r="AR97" s="4"/>
      <c r="AS97" s="3"/>
      <c r="AT97" s="5"/>
      <c r="AU97" s="6"/>
      <c r="AV97" s="591">
        <f t="shared" si="31"/>
        <v>0</v>
      </c>
      <c r="AW97" s="590" t="str">
        <f t="shared" si="39"/>
        <v>No Line Item</v>
      </c>
      <c r="AX97" s="1080"/>
      <c r="AY97" s="1081"/>
      <c r="AZ97" s="1081"/>
      <c r="BA97" s="1081"/>
      <c r="BB97" s="1081"/>
      <c r="BC97" s="1082"/>
      <c r="BD97" s="4"/>
      <c r="BE97" s="3"/>
      <c r="BF97" s="5"/>
      <c r="BG97" s="6"/>
      <c r="BH97" s="591">
        <f t="shared" si="32"/>
        <v>0</v>
      </c>
      <c r="BI97" s="590" t="str">
        <f t="shared" si="40"/>
        <v>No Line Item</v>
      </c>
      <c r="BJ97" s="1080"/>
      <c r="BK97" s="1081"/>
      <c r="BL97" s="1081"/>
      <c r="BM97" s="1081"/>
      <c r="BN97" s="1081"/>
      <c r="BO97" s="1082"/>
      <c r="BP97" s="4"/>
      <c r="BQ97" s="3"/>
      <c r="BR97" s="5"/>
      <c r="BS97" s="6"/>
      <c r="BT97" s="591">
        <f t="shared" si="33"/>
        <v>0</v>
      </c>
      <c r="BU97" s="590" t="str">
        <f t="shared" si="41"/>
        <v>No Line Item</v>
      </c>
      <c r="BV97" s="1080"/>
      <c r="BW97" s="1081"/>
      <c r="BX97" s="1081"/>
      <c r="BY97" s="1081"/>
      <c r="BZ97" s="1081"/>
      <c r="CA97" s="1082"/>
      <c r="CB97" s="4"/>
      <c r="CC97" s="3"/>
      <c r="CD97" s="5"/>
      <c r="CE97" s="6"/>
      <c r="CF97" s="591">
        <f t="shared" si="34"/>
        <v>0</v>
      </c>
    </row>
    <row r="98" spans="1:84" ht="23.85" customHeight="1" x14ac:dyDescent="0.2">
      <c r="A98" s="590" t="str">
        <f t="shared" si="35"/>
        <v>No Line Item</v>
      </c>
      <c r="B98" s="1080"/>
      <c r="C98" s="1081"/>
      <c r="D98" s="1081"/>
      <c r="E98" s="1081"/>
      <c r="F98" s="1081"/>
      <c r="G98" s="1082"/>
      <c r="H98" s="4"/>
      <c r="I98" s="3"/>
      <c r="J98" s="5"/>
      <c r="K98" s="6"/>
      <c r="L98" s="591">
        <f t="shared" si="28"/>
        <v>0</v>
      </c>
      <c r="M98" s="590" t="str">
        <f t="shared" si="36"/>
        <v>No Line Item</v>
      </c>
      <c r="N98" s="1080"/>
      <c r="O98" s="1081"/>
      <c r="P98" s="1081"/>
      <c r="Q98" s="1081"/>
      <c r="R98" s="1081"/>
      <c r="S98" s="1082"/>
      <c r="T98" s="4"/>
      <c r="U98" s="3"/>
      <c r="V98" s="5"/>
      <c r="W98" s="6"/>
      <c r="X98" s="591">
        <f t="shared" si="29"/>
        <v>0</v>
      </c>
      <c r="Y98" s="590" t="str">
        <f t="shared" si="37"/>
        <v>No Line Item</v>
      </c>
      <c r="Z98" s="1080"/>
      <c r="AA98" s="1081"/>
      <c r="AB98" s="1081"/>
      <c r="AC98" s="1081"/>
      <c r="AD98" s="1081"/>
      <c r="AE98" s="1082"/>
      <c r="AF98" s="4"/>
      <c r="AG98" s="3"/>
      <c r="AH98" s="5"/>
      <c r="AI98" s="6"/>
      <c r="AJ98" s="591">
        <f t="shared" si="30"/>
        <v>0</v>
      </c>
      <c r="AK98" s="590" t="str">
        <f t="shared" si="38"/>
        <v>No Line Item</v>
      </c>
      <c r="AL98" s="1080"/>
      <c r="AM98" s="1081"/>
      <c r="AN98" s="1081"/>
      <c r="AO98" s="1081"/>
      <c r="AP98" s="1081"/>
      <c r="AQ98" s="1082"/>
      <c r="AR98" s="4"/>
      <c r="AS98" s="3"/>
      <c r="AT98" s="5"/>
      <c r="AU98" s="6"/>
      <c r="AV98" s="591">
        <f t="shared" si="31"/>
        <v>0</v>
      </c>
      <c r="AW98" s="590" t="str">
        <f t="shared" si="39"/>
        <v>No Line Item</v>
      </c>
      <c r="AX98" s="1080"/>
      <c r="AY98" s="1081"/>
      <c r="AZ98" s="1081"/>
      <c r="BA98" s="1081"/>
      <c r="BB98" s="1081"/>
      <c r="BC98" s="1082"/>
      <c r="BD98" s="4"/>
      <c r="BE98" s="3"/>
      <c r="BF98" s="5"/>
      <c r="BG98" s="6"/>
      <c r="BH98" s="591">
        <f t="shared" si="32"/>
        <v>0</v>
      </c>
      <c r="BI98" s="590" t="str">
        <f t="shared" si="40"/>
        <v>No Line Item</v>
      </c>
      <c r="BJ98" s="1080"/>
      <c r="BK98" s="1081"/>
      <c r="BL98" s="1081"/>
      <c r="BM98" s="1081"/>
      <c r="BN98" s="1081"/>
      <c r="BO98" s="1082"/>
      <c r="BP98" s="4"/>
      <c r="BQ98" s="3"/>
      <c r="BR98" s="5"/>
      <c r="BS98" s="6"/>
      <c r="BT98" s="591">
        <f t="shared" si="33"/>
        <v>0</v>
      </c>
      <c r="BU98" s="590" t="str">
        <f t="shared" si="41"/>
        <v>No Line Item</v>
      </c>
      <c r="BV98" s="1080"/>
      <c r="BW98" s="1081"/>
      <c r="BX98" s="1081"/>
      <c r="BY98" s="1081"/>
      <c r="BZ98" s="1081"/>
      <c r="CA98" s="1082"/>
      <c r="CB98" s="4"/>
      <c r="CC98" s="3"/>
      <c r="CD98" s="5"/>
      <c r="CE98" s="6"/>
      <c r="CF98" s="591">
        <f t="shared" si="34"/>
        <v>0</v>
      </c>
    </row>
    <row r="99" spans="1:84" ht="23.85" customHeight="1" x14ac:dyDescent="0.2">
      <c r="A99" s="590" t="str">
        <f t="shared" si="35"/>
        <v>No Line Item</v>
      </c>
      <c r="B99" s="1080"/>
      <c r="C99" s="1081"/>
      <c r="D99" s="1081"/>
      <c r="E99" s="1081"/>
      <c r="F99" s="1081"/>
      <c r="G99" s="1082"/>
      <c r="H99" s="4"/>
      <c r="I99" s="3"/>
      <c r="J99" s="5"/>
      <c r="K99" s="6"/>
      <c r="L99" s="591">
        <f t="shared" si="28"/>
        <v>0</v>
      </c>
      <c r="M99" s="590" t="str">
        <f t="shared" si="36"/>
        <v>No Line Item</v>
      </c>
      <c r="N99" s="1080"/>
      <c r="O99" s="1081"/>
      <c r="P99" s="1081"/>
      <c r="Q99" s="1081"/>
      <c r="R99" s="1081"/>
      <c r="S99" s="1082"/>
      <c r="T99" s="4"/>
      <c r="U99" s="3"/>
      <c r="V99" s="5"/>
      <c r="W99" s="6"/>
      <c r="X99" s="591">
        <f t="shared" si="29"/>
        <v>0</v>
      </c>
      <c r="Y99" s="590" t="str">
        <f t="shared" si="37"/>
        <v>No Line Item</v>
      </c>
      <c r="Z99" s="1080"/>
      <c r="AA99" s="1081"/>
      <c r="AB99" s="1081"/>
      <c r="AC99" s="1081"/>
      <c r="AD99" s="1081"/>
      <c r="AE99" s="1082"/>
      <c r="AF99" s="4"/>
      <c r="AG99" s="3"/>
      <c r="AH99" s="5"/>
      <c r="AI99" s="6"/>
      <c r="AJ99" s="591">
        <f t="shared" si="30"/>
        <v>0</v>
      </c>
      <c r="AK99" s="590" t="str">
        <f t="shared" si="38"/>
        <v>No Line Item</v>
      </c>
      <c r="AL99" s="1080"/>
      <c r="AM99" s="1081"/>
      <c r="AN99" s="1081"/>
      <c r="AO99" s="1081"/>
      <c r="AP99" s="1081"/>
      <c r="AQ99" s="1082"/>
      <c r="AR99" s="4"/>
      <c r="AS99" s="3"/>
      <c r="AT99" s="5"/>
      <c r="AU99" s="6"/>
      <c r="AV99" s="591">
        <f t="shared" si="31"/>
        <v>0</v>
      </c>
      <c r="AW99" s="590" t="str">
        <f t="shared" si="39"/>
        <v>No Line Item</v>
      </c>
      <c r="AX99" s="1080"/>
      <c r="AY99" s="1081"/>
      <c r="AZ99" s="1081"/>
      <c r="BA99" s="1081"/>
      <c r="BB99" s="1081"/>
      <c r="BC99" s="1082"/>
      <c r="BD99" s="4"/>
      <c r="BE99" s="3"/>
      <c r="BF99" s="5"/>
      <c r="BG99" s="6"/>
      <c r="BH99" s="591">
        <f t="shared" si="32"/>
        <v>0</v>
      </c>
      <c r="BI99" s="590" t="str">
        <f t="shared" si="40"/>
        <v>No Line Item</v>
      </c>
      <c r="BJ99" s="1080"/>
      <c r="BK99" s="1081"/>
      <c r="BL99" s="1081"/>
      <c r="BM99" s="1081"/>
      <c r="BN99" s="1081"/>
      <c r="BO99" s="1082"/>
      <c r="BP99" s="4"/>
      <c r="BQ99" s="3"/>
      <c r="BR99" s="5"/>
      <c r="BS99" s="6"/>
      <c r="BT99" s="591">
        <f t="shared" si="33"/>
        <v>0</v>
      </c>
      <c r="BU99" s="590" t="str">
        <f t="shared" si="41"/>
        <v>No Line Item</v>
      </c>
      <c r="BV99" s="1080"/>
      <c r="BW99" s="1081"/>
      <c r="BX99" s="1081"/>
      <c r="BY99" s="1081"/>
      <c r="BZ99" s="1081"/>
      <c r="CA99" s="1082"/>
      <c r="CB99" s="4"/>
      <c r="CC99" s="3"/>
      <c r="CD99" s="5"/>
      <c r="CE99" s="6"/>
      <c r="CF99" s="591">
        <f t="shared" si="34"/>
        <v>0</v>
      </c>
    </row>
    <row r="100" spans="1:84" ht="23.85" customHeight="1" x14ac:dyDescent="0.2">
      <c r="A100" s="590" t="str">
        <f t="shared" si="35"/>
        <v>No Line Item</v>
      </c>
      <c r="B100" s="1080"/>
      <c r="C100" s="1081"/>
      <c r="D100" s="1081"/>
      <c r="E100" s="1081"/>
      <c r="F100" s="1081"/>
      <c r="G100" s="1082"/>
      <c r="H100" s="4"/>
      <c r="I100" s="3"/>
      <c r="J100" s="5"/>
      <c r="K100" s="6"/>
      <c r="L100" s="591">
        <f t="shared" si="28"/>
        <v>0</v>
      </c>
      <c r="M100" s="590" t="str">
        <f t="shared" si="36"/>
        <v>No Line Item</v>
      </c>
      <c r="N100" s="1080"/>
      <c r="O100" s="1081"/>
      <c r="P100" s="1081"/>
      <c r="Q100" s="1081"/>
      <c r="R100" s="1081"/>
      <c r="S100" s="1082"/>
      <c r="T100" s="4"/>
      <c r="U100" s="3"/>
      <c r="V100" s="5"/>
      <c r="W100" s="6"/>
      <c r="X100" s="591">
        <f t="shared" si="29"/>
        <v>0</v>
      </c>
      <c r="Y100" s="590" t="str">
        <f t="shared" si="37"/>
        <v>No Line Item</v>
      </c>
      <c r="Z100" s="1080"/>
      <c r="AA100" s="1081"/>
      <c r="AB100" s="1081"/>
      <c r="AC100" s="1081"/>
      <c r="AD100" s="1081"/>
      <c r="AE100" s="1082"/>
      <c r="AF100" s="4"/>
      <c r="AG100" s="3"/>
      <c r="AH100" s="5"/>
      <c r="AI100" s="6"/>
      <c r="AJ100" s="591">
        <f t="shared" si="30"/>
        <v>0</v>
      </c>
      <c r="AK100" s="590" t="str">
        <f t="shared" si="38"/>
        <v>No Line Item</v>
      </c>
      <c r="AL100" s="1080"/>
      <c r="AM100" s="1081"/>
      <c r="AN100" s="1081"/>
      <c r="AO100" s="1081"/>
      <c r="AP100" s="1081"/>
      <c r="AQ100" s="1082"/>
      <c r="AR100" s="4"/>
      <c r="AS100" s="3"/>
      <c r="AT100" s="5"/>
      <c r="AU100" s="6"/>
      <c r="AV100" s="591">
        <f t="shared" si="31"/>
        <v>0</v>
      </c>
      <c r="AW100" s="590" t="str">
        <f t="shared" si="39"/>
        <v>No Line Item</v>
      </c>
      <c r="AX100" s="1080"/>
      <c r="AY100" s="1081"/>
      <c r="AZ100" s="1081"/>
      <c r="BA100" s="1081"/>
      <c r="BB100" s="1081"/>
      <c r="BC100" s="1082"/>
      <c r="BD100" s="4"/>
      <c r="BE100" s="3"/>
      <c r="BF100" s="5"/>
      <c r="BG100" s="6"/>
      <c r="BH100" s="591">
        <f t="shared" si="32"/>
        <v>0</v>
      </c>
      <c r="BI100" s="590" t="str">
        <f t="shared" si="40"/>
        <v>No Line Item</v>
      </c>
      <c r="BJ100" s="1080"/>
      <c r="BK100" s="1081"/>
      <c r="BL100" s="1081"/>
      <c r="BM100" s="1081"/>
      <c r="BN100" s="1081"/>
      <c r="BO100" s="1082"/>
      <c r="BP100" s="4"/>
      <c r="BQ100" s="3"/>
      <c r="BR100" s="5"/>
      <c r="BS100" s="6"/>
      <c r="BT100" s="591">
        <f t="shared" si="33"/>
        <v>0</v>
      </c>
      <c r="BU100" s="590" t="str">
        <f t="shared" si="41"/>
        <v>No Line Item</v>
      </c>
      <c r="BV100" s="1080"/>
      <c r="BW100" s="1081"/>
      <c r="BX100" s="1081"/>
      <c r="BY100" s="1081"/>
      <c r="BZ100" s="1081"/>
      <c r="CA100" s="1082"/>
      <c r="CB100" s="4"/>
      <c r="CC100" s="3"/>
      <c r="CD100" s="5"/>
      <c r="CE100" s="6"/>
      <c r="CF100" s="591">
        <f t="shared" si="34"/>
        <v>0</v>
      </c>
    </row>
    <row r="101" spans="1:84" ht="23.85" customHeight="1" x14ac:dyDescent="0.2">
      <c r="A101" s="590" t="str">
        <f t="shared" si="35"/>
        <v>No Line Item</v>
      </c>
      <c r="B101" s="1080"/>
      <c r="C101" s="1081"/>
      <c r="D101" s="1081"/>
      <c r="E101" s="1081"/>
      <c r="F101" s="1081"/>
      <c r="G101" s="1082"/>
      <c r="H101" s="4"/>
      <c r="I101" s="3"/>
      <c r="J101" s="5"/>
      <c r="K101" s="6"/>
      <c r="L101" s="591">
        <f t="shared" si="28"/>
        <v>0</v>
      </c>
      <c r="M101" s="590" t="str">
        <f t="shared" si="36"/>
        <v>No Line Item</v>
      </c>
      <c r="N101" s="1080"/>
      <c r="O101" s="1081"/>
      <c r="P101" s="1081"/>
      <c r="Q101" s="1081"/>
      <c r="R101" s="1081"/>
      <c r="S101" s="1082"/>
      <c r="T101" s="4"/>
      <c r="U101" s="3"/>
      <c r="V101" s="5"/>
      <c r="W101" s="6"/>
      <c r="X101" s="591">
        <f t="shared" si="29"/>
        <v>0</v>
      </c>
      <c r="Y101" s="590" t="str">
        <f t="shared" si="37"/>
        <v>No Line Item</v>
      </c>
      <c r="Z101" s="1080"/>
      <c r="AA101" s="1081"/>
      <c r="AB101" s="1081"/>
      <c r="AC101" s="1081"/>
      <c r="AD101" s="1081"/>
      <c r="AE101" s="1082"/>
      <c r="AF101" s="4"/>
      <c r="AG101" s="3"/>
      <c r="AH101" s="5"/>
      <c r="AI101" s="6"/>
      <c r="AJ101" s="591">
        <f t="shared" si="30"/>
        <v>0</v>
      </c>
      <c r="AK101" s="590" t="str">
        <f t="shared" si="38"/>
        <v>No Line Item</v>
      </c>
      <c r="AL101" s="1080"/>
      <c r="AM101" s="1081"/>
      <c r="AN101" s="1081"/>
      <c r="AO101" s="1081"/>
      <c r="AP101" s="1081"/>
      <c r="AQ101" s="1082"/>
      <c r="AR101" s="4"/>
      <c r="AS101" s="3"/>
      <c r="AT101" s="5"/>
      <c r="AU101" s="6"/>
      <c r="AV101" s="591">
        <f t="shared" si="31"/>
        <v>0</v>
      </c>
      <c r="AW101" s="590" t="str">
        <f t="shared" si="39"/>
        <v>No Line Item</v>
      </c>
      <c r="AX101" s="1080"/>
      <c r="AY101" s="1081"/>
      <c r="AZ101" s="1081"/>
      <c r="BA101" s="1081"/>
      <c r="BB101" s="1081"/>
      <c r="BC101" s="1082"/>
      <c r="BD101" s="4"/>
      <c r="BE101" s="3"/>
      <c r="BF101" s="5"/>
      <c r="BG101" s="6"/>
      <c r="BH101" s="591">
        <f t="shared" si="32"/>
        <v>0</v>
      </c>
      <c r="BI101" s="590" t="str">
        <f t="shared" si="40"/>
        <v>No Line Item</v>
      </c>
      <c r="BJ101" s="1080"/>
      <c r="BK101" s="1081"/>
      <c r="BL101" s="1081"/>
      <c r="BM101" s="1081"/>
      <c r="BN101" s="1081"/>
      <c r="BO101" s="1082"/>
      <c r="BP101" s="4"/>
      <c r="BQ101" s="3"/>
      <c r="BR101" s="5"/>
      <c r="BS101" s="6"/>
      <c r="BT101" s="591">
        <f t="shared" si="33"/>
        <v>0</v>
      </c>
      <c r="BU101" s="590" t="str">
        <f t="shared" si="41"/>
        <v>No Line Item</v>
      </c>
      <c r="BV101" s="1080"/>
      <c r="BW101" s="1081"/>
      <c r="BX101" s="1081"/>
      <c r="BY101" s="1081"/>
      <c r="BZ101" s="1081"/>
      <c r="CA101" s="1082"/>
      <c r="CB101" s="4"/>
      <c r="CC101" s="3"/>
      <c r="CD101" s="5"/>
      <c r="CE101" s="6"/>
      <c r="CF101" s="591">
        <f t="shared" si="34"/>
        <v>0</v>
      </c>
    </row>
    <row r="102" spans="1:84" ht="23.85" customHeight="1" x14ac:dyDescent="0.2">
      <c r="A102" s="590" t="str">
        <f t="shared" si="35"/>
        <v>No Line Item</v>
      </c>
      <c r="B102" s="1080"/>
      <c r="C102" s="1081"/>
      <c r="D102" s="1081"/>
      <c r="E102" s="1081"/>
      <c r="F102" s="1081"/>
      <c r="G102" s="1082"/>
      <c r="H102" s="4"/>
      <c r="I102" s="3"/>
      <c r="J102" s="5"/>
      <c r="K102" s="6"/>
      <c r="L102" s="591">
        <f t="shared" si="28"/>
        <v>0</v>
      </c>
      <c r="M102" s="590" t="str">
        <f t="shared" si="36"/>
        <v>No Line Item</v>
      </c>
      <c r="N102" s="1080"/>
      <c r="O102" s="1081"/>
      <c r="P102" s="1081"/>
      <c r="Q102" s="1081"/>
      <c r="R102" s="1081"/>
      <c r="S102" s="1082"/>
      <c r="T102" s="4"/>
      <c r="U102" s="3"/>
      <c r="V102" s="5"/>
      <c r="W102" s="6"/>
      <c r="X102" s="591">
        <f t="shared" si="29"/>
        <v>0</v>
      </c>
      <c r="Y102" s="590" t="str">
        <f t="shared" si="37"/>
        <v>No Line Item</v>
      </c>
      <c r="Z102" s="1080"/>
      <c r="AA102" s="1081"/>
      <c r="AB102" s="1081"/>
      <c r="AC102" s="1081"/>
      <c r="AD102" s="1081"/>
      <c r="AE102" s="1082"/>
      <c r="AF102" s="4"/>
      <c r="AG102" s="3"/>
      <c r="AH102" s="5"/>
      <c r="AI102" s="6"/>
      <c r="AJ102" s="591">
        <f t="shared" si="30"/>
        <v>0</v>
      </c>
      <c r="AK102" s="590" t="str">
        <f t="shared" si="38"/>
        <v>No Line Item</v>
      </c>
      <c r="AL102" s="1080"/>
      <c r="AM102" s="1081"/>
      <c r="AN102" s="1081"/>
      <c r="AO102" s="1081"/>
      <c r="AP102" s="1081"/>
      <c r="AQ102" s="1082"/>
      <c r="AR102" s="4"/>
      <c r="AS102" s="3"/>
      <c r="AT102" s="5"/>
      <c r="AU102" s="6"/>
      <c r="AV102" s="591">
        <f t="shared" si="31"/>
        <v>0</v>
      </c>
      <c r="AW102" s="590" t="str">
        <f t="shared" si="39"/>
        <v>No Line Item</v>
      </c>
      <c r="AX102" s="1080"/>
      <c r="AY102" s="1081"/>
      <c r="AZ102" s="1081"/>
      <c r="BA102" s="1081"/>
      <c r="BB102" s="1081"/>
      <c r="BC102" s="1082"/>
      <c r="BD102" s="4"/>
      <c r="BE102" s="3"/>
      <c r="BF102" s="5"/>
      <c r="BG102" s="6"/>
      <c r="BH102" s="591">
        <f t="shared" si="32"/>
        <v>0</v>
      </c>
      <c r="BI102" s="590" t="str">
        <f t="shared" si="40"/>
        <v>No Line Item</v>
      </c>
      <c r="BJ102" s="1080"/>
      <c r="BK102" s="1081"/>
      <c r="BL102" s="1081"/>
      <c r="BM102" s="1081"/>
      <c r="BN102" s="1081"/>
      <c r="BO102" s="1082"/>
      <c r="BP102" s="4"/>
      <c r="BQ102" s="3"/>
      <c r="BR102" s="5"/>
      <c r="BS102" s="6"/>
      <c r="BT102" s="591">
        <f t="shared" si="33"/>
        <v>0</v>
      </c>
      <c r="BU102" s="590" t="str">
        <f t="shared" si="41"/>
        <v>No Line Item</v>
      </c>
      <c r="BV102" s="1080"/>
      <c r="BW102" s="1081"/>
      <c r="BX102" s="1081"/>
      <c r="BY102" s="1081"/>
      <c r="BZ102" s="1081"/>
      <c r="CA102" s="1082"/>
      <c r="CB102" s="4"/>
      <c r="CC102" s="3"/>
      <c r="CD102" s="5"/>
      <c r="CE102" s="6"/>
      <c r="CF102" s="591">
        <f t="shared" si="34"/>
        <v>0</v>
      </c>
    </row>
    <row r="103" spans="1:84" ht="23.85" customHeight="1" x14ac:dyDescent="0.2">
      <c r="A103" s="590" t="str">
        <f t="shared" si="35"/>
        <v>No Line Item</v>
      </c>
      <c r="B103" s="1080"/>
      <c r="C103" s="1081"/>
      <c r="D103" s="1081"/>
      <c r="E103" s="1081"/>
      <c r="F103" s="1081"/>
      <c r="G103" s="1082"/>
      <c r="H103" s="4"/>
      <c r="I103" s="3"/>
      <c r="J103" s="5"/>
      <c r="K103" s="6"/>
      <c r="L103" s="591">
        <f t="shared" si="28"/>
        <v>0</v>
      </c>
      <c r="M103" s="590" t="str">
        <f t="shared" si="36"/>
        <v>No Line Item</v>
      </c>
      <c r="N103" s="1080"/>
      <c r="O103" s="1081"/>
      <c r="P103" s="1081"/>
      <c r="Q103" s="1081"/>
      <c r="R103" s="1081"/>
      <c r="S103" s="1082"/>
      <c r="T103" s="4"/>
      <c r="U103" s="3"/>
      <c r="V103" s="5"/>
      <c r="W103" s="6"/>
      <c r="X103" s="591">
        <f t="shared" si="29"/>
        <v>0</v>
      </c>
      <c r="Y103" s="590" t="str">
        <f t="shared" si="37"/>
        <v>No Line Item</v>
      </c>
      <c r="Z103" s="1080"/>
      <c r="AA103" s="1081"/>
      <c r="AB103" s="1081"/>
      <c r="AC103" s="1081"/>
      <c r="AD103" s="1081"/>
      <c r="AE103" s="1082"/>
      <c r="AF103" s="4"/>
      <c r="AG103" s="3"/>
      <c r="AH103" s="5"/>
      <c r="AI103" s="6"/>
      <c r="AJ103" s="591">
        <f t="shared" si="30"/>
        <v>0</v>
      </c>
      <c r="AK103" s="590" t="str">
        <f t="shared" si="38"/>
        <v>No Line Item</v>
      </c>
      <c r="AL103" s="1080"/>
      <c r="AM103" s="1081"/>
      <c r="AN103" s="1081"/>
      <c r="AO103" s="1081"/>
      <c r="AP103" s="1081"/>
      <c r="AQ103" s="1082"/>
      <c r="AR103" s="4"/>
      <c r="AS103" s="3"/>
      <c r="AT103" s="5"/>
      <c r="AU103" s="6"/>
      <c r="AV103" s="591">
        <f t="shared" si="31"/>
        <v>0</v>
      </c>
      <c r="AW103" s="590" t="str">
        <f t="shared" si="39"/>
        <v>No Line Item</v>
      </c>
      <c r="AX103" s="1080"/>
      <c r="AY103" s="1081"/>
      <c r="AZ103" s="1081"/>
      <c r="BA103" s="1081"/>
      <c r="BB103" s="1081"/>
      <c r="BC103" s="1082"/>
      <c r="BD103" s="4"/>
      <c r="BE103" s="3"/>
      <c r="BF103" s="5"/>
      <c r="BG103" s="6"/>
      <c r="BH103" s="591">
        <f t="shared" si="32"/>
        <v>0</v>
      </c>
      <c r="BI103" s="590" t="str">
        <f t="shared" si="40"/>
        <v>No Line Item</v>
      </c>
      <c r="BJ103" s="1080"/>
      <c r="BK103" s="1081"/>
      <c r="BL103" s="1081"/>
      <c r="BM103" s="1081"/>
      <c r="BN103" s="1081"/>
      <c r="BO103" s="1082"/>
      <c r="BP103" s="4"/>
      <c r="BQ103" s="3"/>
      <c r="BR103" s="5"/>
      <c r="BS103" s="6"/>
      <c r="BT103" s="591">
        <f t="shared" si="33"/>
        <v>0</v>
      </c>
      <c r="BU103" s="590" t="str">
        <f t="shared" si="41"/>
        <v>No Line Item</v>
      </c>
      <c r="BV103" s="1080"/>
      <c r="BW103" s="1081"/>
      <c r="BX103" s="1081"/>
      <c r="BY103" s="1081"/>
      <c r="BZ103" s="1081"/>
      <c r="CA103" s="1082"/>
      <c r="CB103" s="4"/>
      <c r="CC103" s="3"/>
      <c r="CD103" s="5"/>
      <c r="CE103" s="6"/>
      <c r="CF103" s="591">
        <f t="shared" si="34"/>
        <v>0</v>
      </c>
    </row>
    <row r="104" spans="1:84" ht="23.85" customHeight="1" x14ac:dyDescent="0.2">
      <c r="A104" s="590" t="str">
        <f t="shared" si="35"/>
        <v>No Line Item</v>
      </c>
      <c r="B104" s="1080"/>
      <c r="C104" s="1081"/>
      <c r="D104" s="1081"/>
      <c r="E104" s="1081"/>
      <c r="F104" s="1081"/>
      <c r="G104" s="1082"/>
      <c r="H104" s="4"/>
      <c r="I104" s="3"/>
      <c r="J104" s="5"/>
      <c r="K104" s="6"/>
      <c r="L104" s="591">
        <f t="shared" si="28"/>
        <v>0</v>
      </c>
      <c r="M104" s="590" t="str">
        <f t="shared" si="36"/>
        <v>No Line Item</v>
      </c>
      <c r="N104" s="1080"/>
      <c r="O104" s="1081"/>
      <c r="P104" s="1081"/>
      <c r="Q104" s="1081"/>
      <c r="R104" s="1081"/>
      <c r="S104" s="1082"/>
      <c r="T104" s="4"/>
      <c r="U104" s="3"/>
      <c r="V104" s="5"/>
      <c r="W104" s="6"/>
      <c r="X104" s="591">
        <f t="shared" si="29"/>
        <v>0</v>
      </c>
      <c r="Y104" s="590" t="str">
        <f t="shared" si="37"/>
        <v>No Line Item</v>
      </c>
      <c r="Z104" s="1080"/>
      <c r="AA104" s="1081"/>
      <c r="AB104" s="1081"/>
      <c r="AC104" s="1081"/>
      <c r="AD104" s="1081"/>
      <c r="AE104" s="1082"/>
      <c r="AF104" s="4"/>
      <c r="AG104" s="3"/>
      <c r="AH104" s="5"/>
      <c r="AI104" s="6"/>
      <c r="AJ104" s="591">
        <f t="shared" si="30"/>
        <v>0</v>
      </c>
      <c r="AK104" s="590" t="str">
        <f t="shared" si="38"/>
        <v>No Line Item</v>
      </c>
      <c r="AL104" s="1080"/>
      <c r="AM104" s="1081"/>
      <c r="AN104" s="1081"/>
      <c r="AO104" s="1081"/>
      <c r="AP104" s="1081"/>
      <c r="AQ104" s="1082"/>
      <c r="AR104" s="4"/>
      <c r="AS104" s="3"/>
      <c r="AT104" s="5"/>
      <c r="AU104" s="6"/>
      <c r="AV104" s="591">
        <f t="shared" si="31"/>
        <v>0</v>
      </c>
      <c r="AW104" s="590" t="str">
        <f t="shared" si="39"/>
        <v>No Line Item</v>
      </c>
      <c r="AX104" s="1080"/>
      <c r="AY104" s="1081"/>
      <c r="AZ104" s="1081"/>
      <c r="BA104" s="1081"/>
      <c r="BB104" s="1081"/>
      <c r="BC104" s="1082"/>
      <c r="BD104" s="4"/>
      <c r="BE104" s="3"/>
      <c r="BF104" s="5"/>
      <c r="BG104" s="6"/>
      <c r="BH104" s="591">
        <f t="shared" si="32"/>
        <v>0</v>
      </c>
      <c r="BI104" s="590" t="str">
        <f t="shared" si="40"/>
        <v>No Line Item</v>
      </c>
      <c r="BJ104" s="1080"/>
      <c r="BK104" s="1081"/>
      <c r="BL104" s="1081"/>
      <c r="BM104" s="1081"/>
      <c r="BN104" s="1081"/>
      <c r="BO104" s="1082"/>
      <c r="BP104" s="4"/>
      <c r="BQ104" s="3"/>
      <c r="BR104" s="5"/>
      <c r="BS104" s="6"/>
      <c r="BT104" s="591">
        <f t="shared" si="33"/>
        <v>0</v>
      </c>
      <c r="BU104" s="590" t="str">
        <f t="shared" si="41"/>
        <v>No Line Item</v>
      </c>
      <c r="BV104" s="1080"/>
      <c r="BW104" s="1081"/>
      <c r="BX104" s="1081"/>
      <c r="BY104" s="1081"/>
      <c r="BZ104" s="1081"/>
      <c r="CA104" s="1082"/>
      <c r="CB104" s="4"/>
      <c r="CC104" s="3"/>
      <c r="CD104" s="5"/>
      <c r="CE104" s="6"/>
      <c r="CF104" s="591">
        <f t="shared" si="34"/>
        <v>0</v>
      </c>
    </row>
    <row r="105" spans="1:84" ht="23.85" customHeight="1" x14ac:dyDescent="0.2">
      <c r="A105" s="590" t="str">
        <f t="shared" si="35"/>
        <v>No Line Item</v>
      </c>
      <c r="B105" s="1080"/>
      <c r="C105" s="1081"/>
      <c r="D105" s="1081"/>
      <c r="E105" s="1081"/>
      <c r="F105" s="1081"/>
      <c r="G105" s="1082"/>
      <c r="H105" s="4"/>
      <c r="I105" s="3"/>
      <c r="J105" s="5"/>
      <c r="K105" s="6"/>
      <c r="L105" s="591">
        <f t="shared" si="28"/>
        <v>0</v>
      </c>
      <c r="M105" s="590" t="str">
        <f t="shared" si="36"/>
        <v>No Line Item</v>
      </c>
      <c r="N105" s="1080"/>
      <c r="O105" s="1081"/>
      <c r="P105" s="1081"/>
      <c r="Q105" s="1081"/>
      <c r="R105" s="1081"/>
      <c r="S105" s="1082"/>
      <c r="T105" s="4"/>
      <c r="U105" s="3"/>
      <c r="V105" s="5"/>
      <c r="W105" s="6"/>
      <c r="X105" s="591">
        <f t="shared" si="29"/>
        <v>0</v>
      </c>
      <c r="Y105" s="590" t="str">
        <f t="shared" si="37"/>
        <v>No Line Item</v>
      </c>
      <c r="Z105" s="1080"/>
      <c r="AA105" s="1081"/>
      <c r="AB105" s="1081"/>
      <c r="AC105" s="1081"/>
      <c r="AD105" s="1081"/>
      <c r="AE105" s="1082"/>
      <c r="AF105" s="4"/>
      <c r="AG105" s="3"/>
      <c r="AH105" s="5"/>
      <c r="AI105" s="6"/>
      <c r="AJ105" s="591">
        <f t="shared" si="30"/>
        <v>0</v>
      </c>
      <c r="AK105" s="590" t="str">
        <f t="shared" si="38"/>
        <v>No Line Item</v>
      </c>
      <c r="AL105" s="1080"/>
      <c r="AM105" s="1081"/>
      <c r="AN105" s="1081"/>
      <c r="AO105" s="1081"/>
      <c r="AP105" s="1081"/>
      <c r="AQ105" s="1082"/>
      <c r="AR105" s="4"/>
      <c r="AS105" s="3"/>
      <c r="AT105" s="5"/>
      <c r="AU105" s="6"/>
      <c r="AV105" s="591">
        <f t="shared" si="31"/>
        <v>0</v>
      </c>
      <c r="AW105" s="590" t="str">
        <f t="shared" si="39"/>
        <v>No Line Item</v>
      </c>
      <c r="AX105" s="1080"/>
      <c r="AY105" s="1081"/>
      <c r="AZ105" s="1081"/>
      <c r="BA105" s="1081"/>
      <c r="BB105" s="1081"/>
      <c r="BC105" s="1082"/>
      <c r="BD105" s="4"/>
      <c r="BE105" s="3"/>
      <c r="BF105" s="5"/>
      <c r="BG105" s="6"/>
      <c r="BH105" s="591">
        <f t="shared" si="32"/>
        <v>0</v>
      </c>
      <c r="BI105" s="590" t="str">
        <f t="shared" si="40"/>
        <v>No Line Item</v>
      </c>
      <c r="BJ105" s="1080"/>
      <c r="BK105" s="1081"/>
      <c r="BL105" s="1081"/>
      <c r="BM105" s="1081"/>
      <c r="BN105" s="1081"/>
      <c r="BO105" s="1082"/>
      <c r="BP105" s="4"/>
      <c r="BQ105" s="3"/>
      <c r="BR105" s="5"/>
      <c r="BS105" s="6"/>
      <c r="BT105" s="591">
        <f t="shared" si="33"/>
        <v>0</v>
      </c>
      <c r="BU105" s="590" t="str">
        <f t="shared" si="41"/>
        <v>No Line Item</v>
      </c>
      <c r="BV105" s="1080"/>
      <c r="BW105" s="1081"/>
      <c r="BX105" s="1081"/>
      <c r="BY105" s="1081"/>
      <c r="BZ105" s="1081"/>
      <c r="CA105" s="1082"/>
      <c r="CB105" s="4"/>
      <c r="CC105" s="3"/>
      <c r="CD105" s="5"/>
      <c r="CE105" s="6"/>
      <c r="CF105" s="591">
        <f t="shared" si="34"/>
        <v>0</v>
      </c>
    </row>
    <row r="106" spans="1:84" ht="23.85" customHeight="1" x14ac:dyDescent="0.2">
      <c r="A106" s="590" t="str">
        <f t="shared" si="35"/>
        <v>No Line Item</v>
      </c>
      <c r="B106" s="1080"/>
      <c r="C106" s="1081"/>
      <c r="D106" s="1081"/>
      <c r="E106" s="1081"/>
      <c r="F106" s="1081"/>
      <c r="G106" s="1082"/>
      <c r="H106" s="4"/>
      <c r="I106" s="3"/>
      <c r="J106" s="5"/>
      <c r="K106" s="6"/>
      <c r="L106" s="591">
        <f t="shared" si="28"/>
        <v>0</v>
      </c>
      <c r="M106" s="590" t="str">
        <f t="shared" si="36"/>
        <v>No Line Item</v>
      </c>
      <c r="N106" s="1080"/>
      <c r="O106" s="1081"/>
      <c r="P106" s="1081"/>
      <c r="Q106" s="1081"/>
      <c r="R106" s="1081"/>
      <c r="S106" s="1082"/>
      <c r="T106" s="4"/>
      <c r="U106" s="3"/>
      <c r="V106" s="5"/>
      <c r="W106" s="6"/>
      <c r="X106" s="591">
        <f t="shared" si="29"/>
        <v>0</v>
      </c>
      <c r="Y106" s="590" t="str">
        <f t="shared" si="37"/>
        <v>No Line Item</v>
      </c>
      <c r="Z106" s="1080"/>
      <c r="AA106" s="1081"/>
      <c r="AB106" s="1081"/>
      <c r="AC106" s="1081"/>
      <c r="AD106" s="1081"/>
      <c r="AE106" s="1082"/>
      <c r="AF106" s="4"/>
      <c r="AG106" s="3"/>
      <c r="AH106" s="5"/>
      <c r="AI106" s="6"/>
      <c r="AJ106" s="591">
        <f t="shared" si="30"/>
        <v>0</v>
      </c>
      <c r="AK106" s="590" t="str">
        <f t="shared" si="38"/>
        <v>No Line Item</v>
      </c>
      <c r="AL106" s="1080"/>
      <c r="AM106" s="1081"/>
      <c r="AN106" s="1081"/>
      <c r="AO106" s="1081"/>
      <c r="AP106" s="1081"/>
      <c r="AQ106" s="1082"/>
      <c r="AR106" s="4"/>
      <c r="AS106" s="3"/>
      <c r="AT106" s="5"/>
      <c r="AU106" s="6"/>
      <c r="AV106" s="591">
        <f t="shared" si="31"/>
        <v>0</v>
      </c>
      <c r="AW106" s="590" t="str">
        <f t="shared" si="39"/>
        <v>No Line Item</v>
      </c>
      <c r="AX106" s="1080"/>
      <c r="AY106" s="1081"/>
      <c r="AZ106" s="1081"/>
      <c r="BA106" s="1081"/>
      <c r="BB106" s="1081"/>
      <c r="BC106" s="1082"/>
      <c r="BD106" s="4"/>
      <c r="BE106" s="3"/>
      <c r="BF106" s="5"/>
      <c r="BG106" s="6"/>
      <c r="BH106" s="591">
        <f t="shared" si="32"/>
        <v>0</v>
      </c>
      <c r="BI106" s="590" t="str">
        <f t="shared" si="40"/>
        <v>No Line Item</v>
      </c>
      <c r="BJ106" s="1080"/>
      <c r="BK106" s="1081"/>
      <c r="BL106" s="1081"/>
      <c r="BM106" s="1081"/>
      <c r="BN106" s="1081"/>
      <c r="BO106" s="1082"/>
      <c r="BP106" s="4"/>
      <c r="BQ106" s="3"/>
      <c r="BR106" s="5"/>
      <c r="BS106" s="6"/>
      <c r="BT106" s="591">
        <f t="shared" si="33"/>
        <v>0</v>
      </c>
      <c r="BU106" s="590" t="str">
        <f t="shared" si="41"/>
        <v>No Line Item</v>
      </c>
      <c r="BV106" s="1080"/>
      <c r="BW106" s="1081"/>
      <c r="BX106" s="1081"/>
      <c r="BY106" s="1081"/>
      <c r="BZ106" s="1081"/>
      <c r="CA106" s="1082"/>
      <c r="CB106" s="4"/>
      <c r="CC106" s="3"/>
      <c r="CD106" s="5"/>
      <c r="CE106" s="6"/>
      <c r="CF106" s="591">
        <f t="shared" si="34"/>
        <v>0</v>
      </c>
    </row>
    <row r="107" spans="1:84" ht="23.85" customHeight="1" x14ac:dyDescent="0.2">
      <c r="A107" s="590" t="str">
        <f t="shared" si="35"/>
        <v>No Line Item</v>
      </c>
      <c r="B107" s="1080"/>
      <c r="C107" s="1081"/>
      <c r="D107" s="1081"/>
      <c r="E107" s="1081"/>
      <c r="F107" s="1081"/>
      <c r="G107" s="1082"/>
      <c r="H107" s="4"/>
      <c r="I107" s="3"/>
      <c r="J107" s="5"/>
      <c r="K107" s="6"/>
      <c r="L107" s="591">
        <f t="shared" si="28"/>
        <v>0</v>
      </c>
      <c r="M107" s="590" t="str">
        <f t="shared" si="36"/>
        <v>No Line Item</v>
      </c>
      <c r="N107" s="1080"/>
      <c r="O107" s="1081"/>
      <c r="P107" s="1081"/>
      <c r="Q107" s="1081"/>
      <c r="R107" s="1081"/>
      <c r="S107" s="1082"/>
      <c r="T107" s="4"/>
      <c r="U107" s="3"/>
      <c r="V107" s="5"/>
      <c r="W107" s="6"/>
      <c r="X107" s="591">
        <f>U107*W107</f>
        <v>0</v>
      </c>
      <c r="Y107" s="590" t="str">
        <f t="shared" si="37"/>
        <v>No Line Item</v>
      </c>
      <c r="Z107" s="1080"/>
      <c r="AA107" s="1081"/>
      <c r="AB107" s="1081"/>
      <c r="AC107" s="1081"/>
      <c r="AD107" s="1081"/>
      <c r="AE107" s="1082"/>
      <c r="AF107" s="4"/>
      <c r="AG107" s="3"/>
      <c r="AH107" s="5"/>
      <c r="AI107" s="6"/>
      <c r="AJ107" s="591">
        <f>AG107*AI107</f>
        <v>0</v>
      </c>
      <c r="AK107" s="590" t="str">
        <f t="shared" si="38"/>
        <v>No Line Item</v>
      </c>
      <c r="AL107" s="1080"/>
      <c r="AM107" s="1081"/>
      <c r="AN107" s="1081"/>
      <c r="AO107" s="1081"/>
      <c r="AP107" s="1081"/>
      <c r="AQ107" s="1082"/>
      <c r="AR107" s="4"/>
      <c r="AS107" s="3"/>
      <c r="AT107" s="5"/>
      <c r="AU107" s="6"/>
      <c r="AV107" s="591">
        <f>AS107*AU107</f>
        <v>0</v>
      </c>
      <c r="AW107" s="590" t="str">
        <f t="shared" si="39"/>
        <v>No Line Item</v>
      </c>
      <c r="AX107" s="1080"/>
      <c r="AY107" s="1081"/>
      <c r="AZ107" s="1081"/>
      <c r="BA107" s="1081"/>
      <c r="BB107" s="1081"/>
      <c r="BC107" s="1082"/>
      <c r="BD107" s="4"/>
      <c r="BE107" s="3"/>
      <c r="BF107" s="5"/>
      <c r="BG107" s="6"/>
      <c r="BH107" s="591">
        <f>BE107*BG107</f>
        <v>0</v>
      </c>
      <c r="BI107" s="590" t="str">
        <f t="shared" si="40"/>
        <v>No Line Item</v>
      </c>
      <c r="BJ107" s="1080"/>
      <c r="BK107" s="1081"/>
      <c r="BL107" s="1081"/>
      <c r="BM107" s="1081"/>
      <c r="BN107" s="1081"/>
      <c r="BO107" s="1082"/>
      <c r="BP107" s="4"/>
      <c r="BQ107" s="3"/>
      <c r="BR107" s="5"/>
      <c r="BS107" s="6"/>
      <c r="BT107" s="591">
        <f>BQ107*BS107</f>
        <v>0</v>
      </c>
      <c r="BU107" s="590" t="str">
        <f t="shared" si="41"/>
        <v>No Line Item</v>
      </c>
      <c r="BV107" s="1080"/>
      <c r="BW107" s="1081"/>
      <c r="BX107" s="1081"/>
      <c r="BY107" s="1081"/>
      <c r="BZ107" s="1081"/>
      <c r="CA107" s="1082"/>
      <c r="CB107" s="4"/>
      <c r="CC107" s="3"/>
      <c r="CD107" s="5"/>
      <c r="CE107" s="6"/>
      <c r="CF107" s="591">
        <f>CC107*CE107</f>
        <v>0</v>
      </c>
    </row>
    <row r="108" spans="1:84" ht="23.85" customHeight="1" x14ac:dyDescent="0.2">
      <c r="A108" s="590" t="str">
        <f t="shared" si="35"/>
        <v>No Line Item</v>
      </c>
      <c r="B108" s="1080"/>
      <c r="C108" s="1081"/>
      <c r="D108" s="1081"/>
      <c r="E108" s="1081"/>
      <c r="F108" s="1081"/>
      <c r="G108" s="1082"/>
      <c r="H108" s="4"/>
      <c r="I108" s="3"/>
      <c r="J108" s="5"/>
      <c r="K108" s="6"/>
      <c r="L108" s="591">
        <f t="shared" si="28"/>
        <v>0</v>
      </c>
      <c r="M108" s="590" t="str">
        <f t="shared" si="36"/>
        <v>No Line Item</v>
      </c>
      <c r="N108" s="1080"/>
      <c r="O108" s="1081"/>
      <c r="P108" s="1081"/>
      <c r="Q108" s="1081"/>
      <c r="R108" s="1081"/>
      <c r="S108" s="1082"/>
      <c r="T108" s="4"/>
      <c r="U108" s="3"/>
      <c r="V108" s="5"/>
      <c r="W108" s="6"/>
      <c r="X108" s="591">
        <f>U108*W108</f>
        <v>0</v>
      </c>
      <c r="Y108" s="590" t="str">
        <f t="shared" si="37"/>
        <v>No Line Item</v>
      </c>
      <c r="Z108" s="1080"/>
      <c r="AA108" s="1081"/>
      <c r="AB108" s="1081"/>
      <c r="AC108" s="1081"/>
      <c r="AD108" s="1081"/>
      <c r="AE108" s="1082"/>
      <c r="AF108" s="4"/>
      <c r="AG108" s="3"/>
      <c r="AH108" s="5"/>
      <c r="AI108" s="6"/>
      <c r="AJ108" s="591">
        <f>AG108*AI108</f>
        <v>0</v>
      </c>
      <c r="AK108" s="590" t="str">
        <f t="shared" si="38"/>
        <v>No Line Item</v>
      </c>
      <c r="AL108" s="1080"/>
      <c r="AM108" s="1081"/>
      <c r="AN108" s="1081"/>
      <c r="AO108" s="1081"/>
      <c r="AP108" s="1081"/>
      <c r="AQ108" s="1082"/>
      <c r="AR108" s="4"/>
      <c r="AS108" s="3"/>
      <c r="AT108" s="5"/>
      <c r="AU108" s="6"/>
      <c r="AV108" s="591">
        <f>AS108*AU108</f>
        <v>0</v>
      </c>
      <c r="AW108" s="590" t="str">
        <f t="shared" si="39"/>
        <v>No Line Item</v>
      </c>
      <c r="AX108" s="1080"/>
      <c r="AY108" s="1081"/>
      <c r="AZ108" s="1081"/>
      <c r="BA108" s="1081"/>
      <c r="BB108" s="1081"/>
      <c r="BC108" s="1082"/>
      <c r="BD108" s="4"/>
      <c r="BE108" s="3"/>
      <c r="BF108" s="5"/>
      <c r="BG108" s="6"/>
      <c r="BH108" s="591">
        <f>BE108*BG108</f>
        <v>0</v>
      </c>
      <c r="BI108" s="590" t="str">
        <f t="shared" si="40"/>
        <v>No Line Item</v>
      </c>
      <c r="BJ108" s="1080"/>
      <c r="BK108" s="1081"/>
      <c r="BL108" s="1081"/>
      <c r="BM108" s="1081"/>
      <c r="BN108" s="1081"/>
      <c r="BO108" s="1082"/>
      <c r="BP108" s="4"/>
      <c r="BQ108" s="3"/>
      <c r="BR108" s="5"/>
      <c r="BS108" s="6"/>
      <c r="BT108" s="591">
        <f>BQ108*BS108</f>
        <v>0</v>
      </c>
      <c r="BU108" s="590" t="str">
        <f t="shared" si="41"/>
        <v>No Line Item</v>
      </c>
      <c r="BV108" s="1080"/>
      <c r="BW108" s="1081"/>
      <c r="BX108" s="1081"/>
      <c r="BY108" s="1081"/>
      <c r="BZ108" s="1081"/>
      <c r="CA108" s="1082"/>
      <c r="CB108" s="4"/>
      <c r="CC108" s="3"/>
      <c r="CD108" s="5"/>
      <c r="CE108" s="6"/>
      <c r="CF108" s="591">
        <f>CC108*CE108</f>
        <v>0</v>
      </c>
    </row>
    <row r="109" spans="1:84" ht="23.85" customHeight="1" thickBot="1" x14ac:dyDescent="0.25">
      <c r="A109" s="590" t="str">
        <f>IF(AND(I109=0,K109=0,B109=""),"No Line Item",A108+1)</f>
        <v>No Line Item</v>
      </c>
      <c r="B109" s="1080"/>
      <c r="C109" s="1081"/>
      <c r="D109" s="1081"/>
      <c r="E109" s="1081"/>
      <c r="F109" s="1081"/>
      <c r="G109" s="1082"/>
      <c r="H109" s="4"/>
      <c r="I109" s="3"/>
      <c r="J109" s="5"/>
      <c r="K109" s="6"/>
      <c r="L109" s="591">
        <f t="shared" si="28"/>
        <v>0</v>
      </c>
      <c r="M109" s="590" t="str">
        <f>IF(AND(U109=0,W109=0,N109=""),"No Line Item",M108+1)</f>
        <v>No Line Item</v>
      </c>
      <c r="N109" s="1080"/>
      <c r="O109" s="1081"/>
      <c r="P109" s="1081"/>
      <c r="Q109" s="1081"/>
      <c r="R109" s="1081"/>
      <c r="S109" s="1082"/>
      <c r="T109" s="4"/>
      <c r="U109" s="3"/>
      <c r="V109" s="5"/>
      <c r="W109" s="6"/>
      <c r="X109" s="591">
        <f>U109*W109</f>
        <v>0</v>
      </c>
      <c r="Y109" s="590" t="str">
        <f>IF(AND(AG109=0,AI109=0,Z109=""),"No Line Item",Y108+1)</f>
        <v>No Line Item</v>
      </c>
      <c r="Z109" s="1080"/>
      <c r="AA109" s="1081"/>
      <c r="AB109" s="1081"/>
      <c r="AC109" s="1081"/>
      <c r="AD109" s="1081"/>
      <c r="AE109" s="1082"/>
      <c r="AF109" s="4"/>
      <c r="AG109" s="3"/>
      <c r="AH109" s="5"/>
      <c r="AI109" s="6"/>
      <c r="AJ109" s="591">
        <f>AG109*AI109</f>
        <v>0</v>
      </c>
      <c r="AK109" s="590" t="str">
        <f>IF(AND(AS109=0,AU109=0,AL109=""),"No Line Item",AK108+1)</f>
        <v>No Line Item</v>
      </c>
      <c r="AL109" s="1080"/>
      <c r="AM109" s="1081"/>
      <c r="AN109" s="1081"/>
      <c r="AO109" s="1081"/>
      <c r="AP109" s="1081"/>
      <c r="AQ109" s="1082"/>
      <c r="AR109" s="4"/>
      <c r="AS109" s="3"/>
      <c r="AT109" s="5"/>
      <c r="AU109" s="6"/>
      <c r="AV109" s="591">
        <f>AS109*AU109</f>
        <v>0</v>
      </c>
      <c r="AW109" s="590" t="str">
        <f>IF(AND(BE109=0,BG109=0,AX109=""),"No Line Item",AW108+1)</f>
        <v>No Line Item</v>
      </c>
      <c r="AX109" s="1080"/>
      <c r="AY109" s="1081"/>
      <c r="AZ109" s="1081"/>
      <c r="BA109" s="1081"/>
      <c r="BB109" s="1081"/>
      <c r="BC109" s="1082"/>
      <c r="BD109" s="4"/>
      <c r="BE109" s="3"/>
      <c r="BF109" s="5"/>
      <c r="BG109" s="6"/>
      <c r="BH109" s="591">
        <f>BE109*BG109</f>
        <v>0</v>
      </c>
      <c r="BI109" s="590" t="str">
        <f>IF(AND(BQ109=0,BS109=0,BJ109=""),"No Line Item",BI108+1)</f>
        <v>No Line Item</v>
      </c>
      <c r="BJ109" s="1080"/>
      <c r="BK109" s="1081"/>
      <c r="BL109" s="1081"/>
      <c r="BM109" s="1081"/>
      <c r="BN109" s="1081"/>
      <c r="BO109" s="1082"/>
      <c r="BP109" s="4"/>
      <c r="BQ109" s="3"/>
      <c r="BR109" s="5"/>
      <c r="BS109" s="6"/>
      <c r="BT109" s="591">
        <f>BQ109*BS109</f>
        <v>0</v>
      </c>
      <c r="BU109" s="590" t="str">
        <f>IF(AND(CC109=0,CE109=0,BV109=""),"No Line Item",BU108+1)</f>
        <v>No Line Item</v>
      </c>
      <c r="BV109" s="1080"/>
      <c r="BW109" s="1081"/>
      <c r="BX109" s="1081"/>
      <c r="BY109" s="1081"/>
      <c r="BZ109" s="1081"/>
      <c r="CA109" s="1082"/>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241</v>
      </c>
      <c r="G114" s="608">
        <f>G75</f>
        <v>43952</v>
      </c>
      <c r="H114" s="10"/>
      <c r="I114" s="12"/>
      <c r="J114" s="569"/>
      <c r="K114" s="753" t="s">
        <v>90</v>
      </c>
      <c r="L114" s="568"/>
      <c r="M114" s="576"/>
      <c r="N114" s="568"/>
      <c r="O114" s="595"/>
      <c r="P114" s="596"/>
      <c r="Q114" s="595"/>
      <c r="R114" s="758" t="s">
        <v>241</v>
      </c>
      <c r="S114" s="608">
        <f>S75</f>
        <v>0</v>
      </c>
      <c r="T114" s="10"/>
      <c r="U114" s="12"/>
      <c r="V114" s="569"/>
      <c r="W114" s="753" t="s">
        <v>90</v>
      </c>
      <c r="X114" s="568"/>
      <c r="Y114" s="576"/>
      <c r="Z114" s="568"/>
      <c r="AA114" s="595"/>
      <c r="AB114" s="596"/>
      <c r="AC114" s="595"/>
      <c r="AD114" s="758" t="s">
        <v>241</v>
      </c>
      <c r="AE114" s="608">
        <f>AE75</f>
        <v>0</v>
      </c>
      <c r="AF114" s="10"/>
      <c r="AG114" s="12"/>
      <c r="AH114" s="569"/>
      <c r="AI114" s="753" t="s">
        <v>90</v>
      </c>
      <c r="AJ114" s="568"/>
      <c r="AK114" s="576"/>
      <c r="AL114" s="568"/>
      <c r="AM114" s="595"/>
      <c r="AN114" s="596"/>
      <c r="AO114" s="595"/>
      <c r="AP114" s="758" t="s">
        <v>241</v>
      </c>
      <c r="AQ114" s="608">
        <f>AQ75</f>
        <v>41609</v>
      </c>
      <c r="AR114" s="10"/>
      <c r="AS114" s="12"/>
      <c r="AT114" s="569"/>
      <c r="AU114" s="753" t="s">
        <v>90</v>
      </c>
      <c r="AV114" s="568"/>
      <c r="AW114" s="576"/>
      <c r="AX114" s="568"/>
      <c r="AY114" s="595"/>
      <c r="AZ114" s="596"/>
      <c r="BA114" s="595"/>
      <c r="BB114" s="758" t="s">
        <v>241</v>
      </c>
      <c r="BC114" s="608">
        <f>BC75</f>
        <v>41609</v>
      </c>
      <c r="BD114" s="10"/>
      <c r="BE114" s="12"/>
      <c r="BF114" s="569"/>
      <c r="BG114" s="753" t="s">
        <v>90</v>
      </c>
      <c r="BH114" s="568"/>
      <c r="BI114" s="576"/>
      <c r="BJ114" s="568"/>
      <c r="BK114" s="595"/>
      <c r="BL114" s="596"/>
      <c r="BM114" s="595"/>
      <c r="BN114" s="758" t="s">
        <v>241</v>
      </c>
      <c r="BO114" s="608">
        <f>BO75</f>
        <v>41609</v>
      </c>
      <c r="BP114" s="10"/>
      <c r="BQ114" s="12"/>
      <c r="BR114" s="569"/>
      <c r="BS114" s="753" t="s">
        <v>90</v>
      </c>
      <c r="BT114" s="568"/>
      <c r="BU114" s="576"/>
      <c r="BV114" s="568"/>
      <c r="BW114" s="595"/>
      <c r="BX114" s="596"/>
      <c r="BY114" s="595"/>
      <c r="BZ114" s="758" t="s">
        <v>241</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43962</v>
      </c>
      <c r="J117" s="569"/>
      <c r="M117" s="606" t="s">
        <v>93</v>
      </c>
      <c r="R117" s="569"/>
      <c r="S117" s="569" t="s">
        <v>94</v>
      </c>
      <c r="T117" s="569"/>
      <c r="U117" s="607">
        <f ca="1">TODAY()</f>
        <v>43962</v>
      </c>
      <c r="V117" s="569"/>
      <c r="Y117" s="606" t="s">
        <v>93</v>
      </c>
      <c r="AD117" s="569"/>
      <c r="AE117" s="569" t="s">
        <v>94</v>
      </c>
      <c r="AF117" s="569"/>
      <c r="AG117" s="607">
        <f ca="1">TODAY()</f>
        <v>43962</v>
      </c>
      <c r="AH117" s="569"/>
      <c r="AK117" s="606" t="s">
        <v>93</v>
      </c>
      <c r="AP117" s="569"/>
      <c r="AQ117" s="569" t="s">
        <v>94</v>
      </c>
      <c r="AR117" s="569"/>
      <c r="AS117" s="607">
        <f ca="1">TODAY()</f>
        <v>43962</v>
      </c>
      <c r="AT117" s="569"/>
      <c r="AW117" s="606" t="s">
        <v>93</v>
      </c>
      <c r="BB117" s="569"/>
      <c r="BC117" s="569" t="s">
        <v>94</v>
      </c>
      <c r="BD117" s="569"/>
      <c r="BE117" s="607">
        <f ca="1">TODAY()</f>
        <v>43962</v>
      </c>
      <c r="BF117" s="569"/>
      <c r="BI117" s="606" t="s">
        <v>93</v>
      </c>
      <c r="BN117" s="569"/>
      <c r="BO117" s="569" t="s">
        <v>94</v>
      </c>
      <c r="BP117" s="569"/>
      <c r="BQ117" s="607">
        <f ca="1">TODAY()</f>
        <v>43962</v>
      </c>
      <c r="BR117" s="569"/>
      <c r="BU117" s="606" t="s">
        <v>93</v>
      </c>
      <c r="BZ117" s="569"/>
      <c r="CA117" s="569" t="s">
        <v>94</v>
      </c>
      <c r="CB117" s="569"/>
      <c r="CC117" s="607">
        <f ca="1">TODAY()</f>
        <v>43962</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lW0iLRO/wwA9qPSwktgguGbT5XUFmdpRM6LsDwLMUpBliOC/ZZClPAbk33Jan7o3dkuPv538HYGcOba2qIbymQ==" saltValue="Lbx71hSlLatBNMdj7BYHWg==" spinCount="100000" sheet="1" objects="1" scenarios="1"/>
  <mergeCells count="588">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S6:V6"/>
    <mergeCell ref="M8:V8"/>
    <mergeCell ref="M10:R10"/>
    <mergeCell ref="S10:V10"/>
    <mergeCell ref="Y6:AD6"/>
    <mergeCell ref="A6:F6"/>
    <mergeCell ref="G6:J6"/>
    <mergeCell ref="A8:J8"/>
    <mergeCell ref="A10:F10"/>
    <mergeCell ref="G10:J10"/>
    <mergeCell ref="M6:R6"/>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BV15:CA15"/>
    <mergeCell ref="BV16:CA16"/>
    <mergeCell ref="BV17:CA17"/>
    <mergeCell ref="BV18:CA18"/>
    <mergeCell ref="BV19:CA19"/>
    <mergeCell ref="BV20:CA20"/>
    <mergeCell ref="BV21:CA21"/>
    <mergeCell ref="BV22:CA22"/>
    <mergeCell ref="BV23:CA23"/>
    <mergeCell ref="BV24:CA24"/>
    <mergeCell ref="BV25:CA25"/>
    <mergeCell ref="BV26:CA26"/>
    <mergeCell ref="BV27:CA27"/>
    <mergeCell ref="BV28:CA28"/>
    <mergeCell ref="BV29:CA29"/>
    <mergeCell ref="BV30:CA30"/>
    <mergeCell ref="BV31:CA31"/>
    <mergeCell ref="BV52:CA52"/>
    <mergeCell ref="BU42:BW42"/>
    <mergeCell ref="BU43:BW43"/>
    <mergeCell ref="BV53:CA53"/>
    <mergeCell ref="BV54:CA54"/>
    <mergeCell ref="BV55:CA55"/>
    <mergeCell ref="BV56:CA56"/>
    <mergeCell ref="BV57:CA57"/>
    <mergeCell ref="BV58:CA58"/>
    <mergeCell ref="BV59:CA59"/>
    <mergeCell ref="BV60:CA60"/>
    <mergeCell ref="BV61:CA61"/>
    <mergeCell ref="BV62:CA62"/>
    <mergeCell ref="BV63:CA63"/>
    <mergeCell ref="BV64:CA64"/>
    <mergeCell ref="BV65:CA65"/>
    <mergeCell ref="BV66:CA66"/>
    <mergeCell ref="BV67:CA67"/>
    <mergeCell ref="BV68:CA68"/>
    <mergeCell ref="BV69:CA69"/>
    <mergeCell ref="BV70:CA70"/>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BV91:CA91"/>
    <mergeCell ref="BV92:CA92"/>
    <mergeCell ref="BV93:CA93"/>
    <mergeCell ref="BV94:CA94"/>
    <mergeCell ref="BV95:CA95"/>
    <mergeCell ref="BV96:CA96"/>
    <mergeCell ref="BV97:CA97"/>
    <mergeCell ref="BV98:CA98"/>
    <mergeCell ref="BV99:CA99"/>
    <mergeCell ref="BV109:CA109"/>
    <mergeCell ref="BV100:CA100"/>
    <mergeCell ref="BV101:CA101"/>
    <mergeCell ref="BV102:CA102"/>
    <mergeCell ref="BV103:CA103"/>
    <mergeCell ref="BV104:CA104"/>
    <mergeCell ref="BV105:CA105"/>
    <mergeCell ref="BV106:CA106"/>
    <mergeCell ref="BV107:CA107"/>
    <mergeCell ref="BV108:CA108"/>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B24" sqref="B24:G24"/>
    </sheetView>
  </sheetViews>
  <sheetFormatPr defaultColWidth="9.140625"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1023" t="s">
        <v>0</v>
      </c>
      <c r="B1" s="855"/>
      <c r="C1" s="855"/>
      <c r="D1" s="562"/>
      <c r="E1" s="563"/>
      <c r="F1" s="563"/>
      <c r="G1" s="563"/>
      <c r="H1" s="563"/>
      <c r="I1" s="563"/>
      <c r="J1" s="564"/>
      <c r="K1" s="563" t="s">
        <v>72</v>
      </c>
      <c r="L1" s="564"/>
      <c r="M1" s="1023" t="s">
        <v>0</v>
      </c>
      <c r="N1" s="855"/>
      <c r="O1" s="855"/>
      <c r="P1" s="562"/>
      <c r="Q1" s="563"/>
      <c r="R1" s="563"/>
      <c r="S1" s="563"/>
      <c r="T1" s="563"/>
      <c r="U1" s="563"/>
      <c r="V1" s="564"/>
      <c r="W1" s="563" t="s">
        <v>72</v>
      </c>
      <c r="X1" s="564"/>
      <c r="Y1" s="1023" t="s">
        <v>0</v>
      </c>
      <c r="Z1" s="855"/>
      <c r="AA1" s="855"/>
      <c r="AB1" s="562"/>
      <c r="AC1" s="563"/>
      <c r="AD1" s="563"/>
      <c r="AE1" s="563"/>
      <c r="AF1" s="563"/>
      <c r="AG1" s="563"/>
      <c r="AH1" s="564"/>
      <c r="AI1" s="563" t="s">
        <v>72</v>
      </c>
      <c r="AJ1" s="564"/>
      <c r="AK1" s="1023" t="s">
        <v>0</v>
      </c>
      <c r="AL1" s="855"/>
      <c r="AM1" s="855"/>
      <c r="AN1" s="562"/>
      <c r="AO1" s="563"/>
      <c r="AP1" s="563"/>
      <c r="AQ1" s="563"/>
      <c r="AR1" s="563"/>
      <c r="AS1" s="563"/>
      <c r="AT1" s="564"/>
      <c r="AU1" s="563" t="s">
        <v>72</v>
      </c>
      <c r="AV1" s="564"/>
      <c r="AW1" s="1023" t="s">
        <v>0</v>
      </c>
      <c r="AX1" s="855"/>
      <c r="AY1" s="855"/>
      <c r="AZ1" s="562"/>
      <c r="BA1" s="563"/>
      <c r="BB1" s="563"/>
      <c r="BC1" s="563"/>
      <c r="BD1" s="563"/>
      <c r="BE1" s="563"/>
      <c r="BF1" s="564"/>
      <c r="BG1" s="563" t="s">
        <v>72</v>
      </c>
      <c r="BH1" s="564"/>
      <c r="BI1" s="1023" t="s">
        <v>0</v>
      </c>
      <c r="BJ1" s="855"/>
      <c r="BK1" s="855"/>
      <c r="BL1" s="562"/>
      <c r="BM1" s="563"/>
      <c r="BN1" s="563"/>
      <c r="BO1" s="563"/>
      <c r="BP1" s="563"/>
      <c r="BQ1" s="563"/>
      <c r="BR1" s="564"/>
      <c r="BS1" s="563" t="s">
        <v>72</v>
      </c>
      <c r="BT1" s="564"/>
    </row>
    <row r="2" spans="1:72" x14ac:dyDescent="0.2">
      <c r="A2" s="1006" t="s">
        <v>238</v>
      </c>
      <c r="B2" s="881"/>
      <c r="C2" s="881"/>
      <c r="D2" s="566"/>
      <c r="E2" s="569"/>
      <c r="F2" s="569"/>
      <c r="G2" s="754" t="s">
        <v>73</v>
      </c>
      <c r="H2" s="754"/>
      <c r="I2" s="754"/>
      <c r="J2" s="568"/>
      <c r="K2" s="569"/>
      <c r="L2" s="568"/>
      <c r="M2" s="1006" t="s">
        <v>238</v>
      </c>
      <c r="N2" s="881"/>
      <c r="O2" s="881"/>
      <c r="P2" s="566"/>
      <c r="Q2" s="569"/>
      <c r="R2" s="569"/>
      <c r="S2" s="754" t="s">
        <v>73</v>
      </c>
      <c r="T2" s="754"/>
      <c r="U2" s="754"/>
      <c r="V2" s="568"/>
      <c r="W2" s="569"/>
      <c r="X2" s="568"/>
      <c r="Y2" s="1006" t="s">
        <v>238</v>
      </c>
      <c r="Z2" s="881"/>
      <c r="AA2" s="881"/>
      <c r="AB2" s="566"/>
      <c r="AC2" s="569"/>
      <c r="AD2" s="569"/>
      <c r="AE2" s="754" t="s">
        <v>73</v>
      </c>
      <c r="AF2" s="754"/>
      <c r="AG2" s="754"/>
      <c r="AH2" s="568"/>
      <c r="AI2" s="569"/>
      <c r="AJ2" s="568"/>
      <c r="AK2" s="1006" t="s">
        <v>238</v>
      </c>
      <c r="AL2" s="881"/>
      <c r="AM2" s="881"/>
      <c r="AN2" s="566"/>
      <c r="AO2" s="569"/>
      <c r="AP2" s="569"/>
      <c r="AQ2" s="754" t="s">
        <v>73</v>
      </c>
      <c r="AR2" s="754"/>
      <c r="AS2" s="754"/>
      <c r="AT2" s="568"/>
      <c r="AU2" s="569"/>
      <c r="AV2" s="568"/>
      <c r="AW2" s="1006" t="s">
        <v>238</v>
      </c>
      <c r="AX2" s="881"/>
      <c r="AY2" s="881"/>
      <c r="AZ2" s="566"/>
      <c r="BA2" s="569"/>
      <c r="BB2" s="569"/>
      <c r="BC2" s="754" t="s">
        <v>73</v>
      </c>
      <c r="BD2" s="754"/>
      <c r="BE2" s="754"/>
      <c r="BF2" s="568"/>
      <c r="BG2" s="569"/>
      <c r="BH2" s="568"/>
      <c r="BI2" s="1006" t="s">
        <v>238</v>
      </c>
      <c r="BJ2" s="881"/>
      <c r="BK2" s="881"/>
      <c r="BL2" s="566"/>
      <c r="BM2" s="569"/>
      <c r="BN2" s="569"/>
      <c r="BO2" s="754" t="s">
        <v>73</v>
      </c>
      <c r="BP2" s="754"/>
      <c r="BQ2" s="754"/>
      <c r="BR2" s="568"/>
      <c r="BS2" s="569"/>
      <c r="BT2" s="568"/>
    </row>
    <row r="3" spans="1:72" x14ac:dyDescent="0.2">
      <c r="A3" s="1006" t="s">
        <v>3</v>
      </c>
      <c r="B3" s="881"/>
      <c r="C3" s="881"/>
      <c r="D3" s="566"/>
      <c r="E3" s="569"/>
      <c r="F3" s="569"/>
      <c r="G3" s="569"/>
      <c r="H3" s="569"/>
      <c r="I3" s="569"/>
      <c r="J3" s="568"/>
      <c r="K3" s="755" t="s">
        <v>202</v>
      </c>
      <c r="L3" s="571"/>
      <c r="M3" s="1006" t="s">
        <v>3</v>
      </c>
      <c r="N3" s="881"/>
      <c r="O3" s="881"/>
      <c r="P3" s="566"/>
      <c r="Q3" s="569"/>
      <c r="R3" s="569"/>
      <c r="S3" s="569"/>
      <c r="T3" s="569"/>
      <c r="U3" s="569"/>
      <c r="V3" s="568"/>
      <c r="W3" s="755" t="s">
        <v>202</v>
      </c>
      <c r="X3" s="571"/>
      <c r="Y3" s="1006" t="s">
        <v>3</v>
      </c>
      <c r="Z3" s="881"/>
      <c r="AA3" s="881"/>
      <c r="AB3" s="566"/>
      <c r="AC3" s="569"/>
      <c r="AD3" s="569"/>
      <c r="AE3" s="569"/>
      <c r="AF3" s="569"/>
      <c r="AG3" s="569"/>
      <c r="AH3" s="568"/>
      <c r="AI3" s="755" t="s">
        <v>202</v>
      </c>
      <c r="AJ3" s="571"/>
      <c r="AK3" s="1006" t="s">
        <v>3</v>
      </c>
      <c r="AL3" s="881"/>
      <c r="AM3" s="881"/>
      <c r="AN3" s="566"/>
      <c r="AO3" s="569"/>
      <c r="AP3" s="569"/>
      <c r="AQ3" s="569"/>
      <c r="AR3" s="569"/>
      <c r="AS3" s="569"/>
      <c r="AT3" s="568"/>
      <c r="AU3" s="755" t="s">
        <v>202</v>
      </c>
      <c r="AV3" s="571"/>
      <c r="AW3" s="1006" t="s">
        <v>3</v>
      </c>
      <c r="AX3" s="881"/>
      <c r="AY3" s="881"/>
      <c r="AZ3" s="566"/>
      <c r="BA3" s="569"/>
      <c r="BB3" s="569"/>
      <c r="BC3" s="569"/>
      <c r="BD3" s="569"/>
      <c r="BE3" s="569"/>
      <c r="BF3" s="568"/>
      <c r="BG3" s="755" t="s">
        <v>202</v>
      </c>
      <c r="BH3" s="571"/>
      <c r="BI3" s="1006" t="s">
        <v>3</v>
      </c>
      <c r="BJ3" s="881"/>
      <c r="BK3" s="881"/>
      <c r="BL3" s="566"/>
      <c r="BM3" s="569"/>
      <c r="BN3" s="569"/>
      <c r="BO3" s="569"/>
      <c r="BP3" s="569"/>
      <c r="BQ3" s="569"/>
      <c r="BR3" s="568"/>
      <c r="BS3" s="755" t="s">
        <v>202</v>
      </c>
      <c r="BT3" s="571"/>
    </row>
    <row r="4" spans="1:72" ht="13.5" thickBot="1" x14ac:dyDescent="0.25">
      <c r="A4" s="1057" t="s">
        <v>555</v>
      </c>
      <c r="B4" s="977"/>
      <c r="C4" s="1083"/>
      <c r="D4" s="572"/>
      <c r="E4" s="573"/>
      <c r="F4" s="573"/>
      <c r="G4" s="573"/>
      <c r="H4" s="573"/>
      <c r="I4" s="573"/>
      <c r="J4" s="574"/>
      <c r="K4" s="575" t="s">
        <v>74</v>
      </c>
      <c r="L4" s="571"/>
      <c r="M4" s="1057" t="s">
        <v>555</v>
      </c>
      <c r="N4" s="977"/>
      <c r="O4" s="1083"/>
      <c r="P4" s="572"/>
      <c r="Q4" s="573"/>
      <c r="R4" s="573"/>
      <c r="S4" s="573"/>
      <c r="T4" s="573"/>
      <c r="U4" s="573"/>
      <c r="V4" s="574"/>
      <c r="W4" s="575" t="s">
        <v>74</v>
      </c>
      <c r="X4" s="571"/>
      <c r="Y4" s="1057" t="s">
        <v>555</v>
      </c>
      <c r="Z4" s="977"/>
      <c r="AA4" s="1083"/>
      <c r="AB4" s="572"/>
      <c r="AC4" s="573"/>
      <c r="AD4" s="573"/>
      <c r="AE4" s="573"/>
      <c r="AF4" s="573"/>
      <c r="AG4" s="573"/>
      <c r="AH4" s="574"/>
      <c r="AI4" s="575" t="s">
        <v>74</v>
      </c>
      <c r="AJ4" s="571"/>
      <c r="AK4" s="1057" t="s">
        <v>555</v>
      </c>
      <c r="AL4" s="977"/>
      <c r="AM4" s="1083"/>
      <c r="AN4" s="572"/>
      <c r="AO4" s="573"/>
      <c r="AP4" s="573"/>
      <c r="AQ4" s="573"/>
      <c r="AR4" s="573"/>
      <c r="AS4" s="573"/>
      <c r="AT4" s="574"/>
      <c r="AU4" s="575" t="s">
        <v>74</v>
      </c>
      <c r="AV4" s="571"/>
      <c r="AW4" s="1057" t="s">
        <v>555</v>
      </c>
      <c r="AX4" s="977"/>
      <c r="AY4" s="1083"/>
      <c r="AZ4" s="572"/>
      <c r="BA4" s="573"/>
      <c r="BB4" s="573"/>
      <c r="BC4" s="573"/>
      <c r="BD4" s="573"/>
      <c r="BE4" s="573"/>
      <c r="BF4" s="574"/>
      <c r="BG4" s="575" t="s">
        <v>74</v>
      </c>
      <c r="BH4" s="571"/>
      <c r="BI4" s="1057" t="s">
        <v>555</v>
      </c>
      <c r="BJ4" s="977"/>
      <c r="BK4" s="1083"/>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5" t="str">
        <f>Menu!F3</f>
        <v>USCGC CHARLES SEXTON</v>
      </c>
      <c r="B6" s="1093"/>
      <c r="C6" s="1093"/>
      <c r="D6" s="1093"/>
      <c r="E6" s="1093"/>
      <c r="F6" s="1094"/>
      <c r="G6" s="1084">
        <v>43952</v>
      </c>
      <c r="H6" s="1085"/>
      <c r="I6" s="1085"/>
      <c r="J6" s="1086"/>
      <c r="K6" s="569"/>
      <c r="L6" s="578"/>
      <c r="M6" s="1095" t="str">
        <f>A6</f>
        <v>USCGC CHARLES SEXTON</v>
      </c>
      <c r="N6" s="1093"/>
      <c r="O6" s="1093"/>
      <c r="P6" s="1093"/>
      <c r="Q6" s="1093"/>
      <c r="R6" s="1094"/>
      <c r="S6" s="1084"/>
      <c r="T6" s="1085"/>
      <c r="U6" s="1085"/>
      <c r="V6" s="1086"/>
      <c r="W6" s="569"/>
      <c r="X6" s="578"/>
      <c r="Y6" s="1095" t="str">
        <f>A6</f>
        <v>USCGC CHARLES SEXTON</v>
      </c>
      <c r="Z6" s="1093"/>
      <c r="AA6" s="1093"/>
      <c r="AB6" s="1093"/>
      <c r="AC6" s="1093"/>
      <c r="AD6" s="1094"/>
      <c r="AE6" s="1084"/>
      <c r="AF6" s="1085"/>
      <c r="AG6" s="1085"/>
      <c r="AH6" s="1086"/>
      <c r="AI6" s="569"/>
      <c r="AJ6" s="578"/>
      <c r="AK6" s="1095" t="str">
        <f>A6</f>
        <v>USCGC CHARLES SEXTON</v>
      </c>
      <c r="AL6" s="1093"/>
      <c r="AM6" s="1093"/>
      <c r="AN6" s="1093"/>
      <c r="AO6" s="1093"/>
      <c r="AP6" s="1094"/>
      <c r="AQ6" s="1084">
        <v>41609</v>
      </c>
      <c r="AR6" s="1085"/>
      <c r="AS6" s="1085"/>
      <c r="AT6" s="1086"/>
      <c r="AU6" s="569"/>
      <c r="AV6" s="578"/>
      <c r="AW6" s="1095" t="str">
        <f>A6</f>
        <v>USCGC CHARLES SEXTON</v>
      </c>
      <c r="AX6" s="1093"/>
      <c r="AY6" s="1093"/>
      <c r="AZ6" s="1093"/>
      <c r="BA6" s="1093"/>
      <c r="BB6" s="1094"/>
      <c r="BC6" s="1084">
        <v>41609</v>
      </c>
      <c r="BD6" s="1085"/>
      <c r="BE6" s="1085"/>
      <c r="BF6" s="1086"/>
      <c r="BG6" s="569"/>
      <c r="BH6" s="578"/>
      <c r="BI6" s="1095" t="str">
        <f>A6</f>
        <v>USCGC CHARLES SEXTON</v>
      </c>
      <c r="BJ6" s="1093"/>
      <c r="BK6" s="1093"/>
      <c r="BL6" s="1093"/>
      <c r="BM6" s="1093"/>
      <c r="BN6" s="1094"/>
      <c r="BO6" s="1084">
        <v>41609</v>
      </c>
      <c r="BP6" s="1085"/>
      <c r="BQ6" s="1085"/>
      <c r="BR6" s="1086"/>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87"/>
      <c r="B8" s="980"/>
      <c r="C8" s="980"/>
      <c r="D8" s="980"/>
      <c r="E8" s="980"/>
      <c r="F8" s="980"/>
      <c r="G8" s="980"/>
      <c r="H8" s="980"/>
      <c r="I8" s="980"/>
      <c r="J8" s="1088"/>
      <c r="K8" s="569"/>
      <c r="L8" s="578"/>
      <c r="M8" s="1087"/>
      <c r="N8" s="980"/>
      <c r="O8" s="980"/>
      <c r="P8" s="980"/>
      <c r="Q8" s="980"/>
      <c r="R8" s="980"/>
      <c r="S8" s="980"/>
      <c r="T8" s="980"/>
      <c r="U8" s="980"/>
      <c r="V8" s="1088"/>
      <c r="W8" s="569"/>
      <c r="X8" s="578"/>
      <c r="Y8" s="1087"/>
      <c r="Z8" s="980"/>
      <c r="AA8" s="980"/>
      <c r="AB8" s="980"/>
      <c r="AC8" s="980"/>
      <c r="AD8" s="980"/>
      <c r="AE8" s="980"/>
      <c r="AF8" s="980"/>
      <c r="AG8" s="980"/>
      <c r="AH8" s="1088"/>
      <c r="AI8" s="569"/>
      <c r="AJ8" s="578"/>
      <c r="AK8" s="1087"/>
      <c r="AL8" s="980"/>
      <c r="AM8" s="980"/>
      <c r="AN8" s="980"/>
      <c r="AO8" s="980"/>
      <c r="AP8" s="980"/>
      <c r="AQ8" s="980"/>
      <c r="AR8" s="980"/>
      <c r="AS8" s="980"/>
      <c r="AT8" s="1088"/>
      <c r="AU8" s="569"/>
      <c r="AV8" s="578"/>
      <c r="AW8" s="1087"/>
      <c r="AX8" s="980"/>
      <c r="AY8" s="980"/>
      <c r="AZ8" s="980"/>
      <c r="BA8" s="980"/>
      <c r="BB8" s="980"/>
      <c r="BC8" s="980"/>
      <c r="BD8" s="980"/>
      <c r="BE8" s="980"/>
      <c r="BF8" s="1088"/>
      <c r="BG8" s="569"/>
      <c r="BH8" s="578"/>
      <c r="BI8" s="1087"/>
      <c r="BJ8" s="980"/>
      <c r="BK8" s="980"/>
      <c r="BL8" s="980"/>
      <c r="BM8" s="980"/>
      <c r="BN8" s="980"/>
      <c r="BO8" s="980"/>
      <c r="BP8" s="980"/>
      <c r="BQ8" s="980"/>
      <c r="BR8" s="1088"/>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9" t="s">
        <v>291</v>
      </c>
      <c r="B10" s="1090"/>
      <c r="C10" s="1090"/>
      <c r="D10" s="1090"/>
      <c r="E10" s="1090"/>
      <c r="F10" s="1091"/>
      <c r="G10" s="1089"/>
      <c r="H10" s="1090"/>
      <c r="I10" s="1090"/>
      <c r="J10" s="1091"/>
      <c r="K10" s="573" t="s">
        <v>205</v>
      </c>
      <c r="L10" s="574"/>
      <c r="M10" s="1089" t="s">
        <v>291</v>
      </c>
      <c r="N10" s="1090"/>
      <c r="O10" s="1090"/>
      <c r="P10" s="1090"/>
      <c r="Q10" s="1090"/>
      <c r="R10" s="1091"/>
      <c r="S10" s="1089"/>
      <c r="T10" s="1090"/>
      <c r="U10" s="1090"/>
      <c r="V10" s="1091"/>
      <c r="W10" s="573" t="s">
        <v>205</v>
      </c>
      <c r="X10" s="574"/>
      <c r="Y10" s="1089" t="s">
        <v>291</v>
      </c>
      <c r="Z10" s="1090"/>
      <c r="AA10" s="1090"/>
      <c r="AB10" s="1090"/>
      <c r="AC10" s="1090"/>
      <c r="AD10" s="1091"/>
      <c r="AE10" s="1089"/>
      <c r="AF10" s="1090"/>
      <c r="AG10" s="1090"/>
      <c r="AH10" s="1091"/>
      <c r="AI10" s="573" t="s">
        <v>205</v>
      </c>
      <c r="AJ10" s="574"/>
      <c r="AK10" s="1089" t="s">
        <v>291</v>
      </c>
      <c r="AL10" s="1090"/>
      <c r="AM10" s="1090"/>
      <c r="AN10" s="1090"/>
      <c r="AO10" s="1090"/>
      <c r="AP10" s="1091"/>
      <c r="AQ10" s="1089"/>
      <c r="AR10" s="1090"/>
      <c r="AS10" s="1090"/>
      <c r="AT10" s="1091"/>
      <c r="AU10" s="573" t="s">
        <v>205</v>
      </c>
      <c r="AV10" s="574"/>
      <c r="AW10" s="1089" t="s">
        <v>291</v>
      </c>
      <c r="AX10" s="1090"/>
      <c r="AY10" s="1090"/>
      <c r="AZ10" s="1090"/>
      <c r="BA10" s="1090"/>
      <c r="BB10" s="1091"/>
      <c r="BC10" s="1089"/>
      <c r="BD10" s="1090"/>
      <c r="BE10" s="1090"/>
      <c r="BF10" s="1091"/>
      <c r="BG10" s="573" t="s">
        <v>205</v>
      </c>
      <c r="BH10" s="574"/>
      <c r="BI10" s="1089" t="s">
        <v>291</v>
      </c>
      <c r="BJ10" s="1090"/>
      <c r="BK10" s="1090"/>
      <c r="BL10" s="1090"/>
      <c r="BM10" s="1090"/>
      <c r="BN10" s="1091"/>
      <c r="BO10" s="1089"/>
      <c r="BP10" s="1090"/>
      <c r="BQ10" s="1090"/>
      <c r="BR10" s="1091"/>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80"/>
      <c r="C13" s="1081"/>
      <c r="D13" s="1081"/>
      <c r="E13" s="1081"/>
      <c r="F13" s="1081"/>
      <c r="G13" s="1082"/>
      <c r="H13" s="4"/>
      <c r="I13" s="3"/>
      <c r="J13" s="5"/>
      <c r="K13" s="6"/>
      <c r="L13" s="591">
        <f t="shared" ref="L13:L31" si="0">I13*K13</f>
        <v>0</v>
      </c>
      <c r="M13" s="590" t="str">
        <f>IF(AND(U13=0,W13=0,N13=""),"No Line Item",1)</f>
        <v>No Line Item</v>
      </c>
      <c r="N13" s="1080"/>
      <c r="O13" s="1081"/>
      <c r="P13" s="1081"/>
      <c r="Q13" s="1081"/>
      <c r="R13" s="1081"/>
      <c r="S13" s="1082"/>
      <c r="T13" s="4"/>
      <c r="U13" s="3"/>
      <c r="V13" s="5"/>
      <c r="W13" s="6"/>
      <c r="X13" s="591">
        <f t="shared" ref="X13:X28" si="1">U13*W13</f>
        <v>0</v>
      </c>
      <c r="Y13" s="590" t="str">
        <f>IF(AND(AG13=0,AI13=0,Z13=""),"No Line Item",1)</f>
        <v>No Line Item</v>
      </c>
      <c r="Z13" s="1080"/>
      <c r="AA13" s="1081"/>
      <c r="AB13" s="1081"/>
      <c r="AC13" s="1081"/>
      <c r="AD13" s="1081"/>
      <c r="AE13" s="1082"/>
      <c r="AF13" s="4"/>
      <c r="AG13" s="3"/>
      <c r="AH13" s="5"/>
      <c r="AI13" s="6"/>
      <c r="AJ13" s="591">
        <f t="shared" ref="AJ13:AJ28" si="2">AG13*AI13</f>
        <v>0</v>
      </c>
      <c r="AK13" s="590" t="str">
        <f>IF(AND(AS13=0,AU13=0,AL13=""),"No Line Item",1)</f>
        <v>No Line Item</v>
      </c>
      <c r="AL13" s="1080"/>
      <c r="AM13" s="1081"/>
      <c r="AN13" s="1081"/>
      <c r="AO13" s="1081"/>
      <c r="AP13" s="1081"/>
      <c r="AQ13" s="1082"/>
      <c r="AR13" s="4"/>
      <c r="AS13" s="3"/>
      <c r="AT13" s="5"/>
      <c r="AU13" s="6"/>
      <c r="AV13" s="591">
        <f t="shared" ref="AV13:AV28" si="3">AS13*AU13</f>
        <v>0</v>
      </c>
      <c r="AW13" s="590" t="str">
        <f>IF(AND(BE13=0,BG13=0,AX13=""),"No Line Item",1)</f>
        <v>No Line Item</v>
      </c>
      <c r="AX13" s="1080"/>
      <c r="AY13" s="1081"/>
      <c r="AZ13" s="1081"/>
      <c r="BA13" s="1081"/>
      <c r="BB13" s="1081"/>
      <c r="BC13" s="1082"/>
      <c r="BD13" s="4"/>
      <c r="BE13" s="3"/>
      <c r="BF13" s="5"/>
      <c r="BG13" s="6"/>
      <c r="BH13" s="591">
        <f t="shared" ref="BH13:BH28" si="4">BE13*BG13</f>
        <v>0</v>
      </c>
      <c r="BI13" s="590" t="str">
        <f>IF(AND(BQ13=0,BS13=0,BJ13=""),"No Line Item",1)</f>
        <v>No Line Item</v>
      </c>
      <c r="BJ13" s="1080"/>
      <c r="BK13" s="1081"/>
      <c r="BL13" s="1081"/>
      <c r="BM13" s="1081"/>
      <c r="BN13" s="1081"/>
      <c r="BO13" s="1082"/>
      <c r="BP13" s="4"/>
      <c r="BQ13" s="3"/>
      <c r="BR13" s="5"/>
      <c r="BS13" s="6"/>
      <c r="BT13" s="591">
        <f t="shared" ref="BT13:BT28" si="5">BQ13*BS13</f>
        <v>0</v>
      </c>
    </row>
    <row r="14" spans="1:72" ht="23.85" customHeight="1" x14ac:dyDescent="0.2">
      <c r="A14" s="590" t="str">
        <f>IF(AND(I14=0,K14=0,B14=""),"No Line Item",A13+1)</f>
        <v>No Line Item</v>
      </c>
      <c r="B14" s="1080"/>
      <c r="C14" s="1081"/>
      <c r="D14" s="1081"/>
      <c r="E14" s="1081"/>
      <c r="F14" s="1081"/>
      <c r="G14" s="1082"/>
      <c r="H14" s="4"/>
      <c r="I14" s="3"/>
      <c r="J14" s="5"/>
      <c r="K14" s="6"/>
      <c r="L14" s="591">
        <f t="shared" si="0"/>
        <v>0</v>
      </c>
      <c r="M14" s="590" t="str">
        <f>IF(AND(U14=0,W14=0,N14=""),"No Line Item",M13+1)</f>
        <v>No Line Item</v>
      </c>
      <c r="N14" s="1080"/>
      <c r="O14" s="1081"/>
      <c r="P14" s="1081"/>
      <c r="Q14" s="1081"/>
      <c r="R14" s="1081"/>
      <c r="S14" s="1082"/>
      <c r="T14" s="4"/>
      <c r="U14" s="3"/>
      <c r="V14" s="5"/>
      <c r="W14" s="6"/>
      <c r="X14" s="591">
        <f t="shared" si="1"/>
        <v>0</v>
      </c>
      <c r="Y14" s="590" t="str">
        <f>IF(AND(AG14=0,AI14=0,Z14=""),"No Line Item",Y13+1)</f>
        <v>No Line Item</v>
      </c>
      <c r="Z14" s="1080"/>
      <c r="AA14" s="1081"/>
      <c r="AB14" s="1081"/>
      <c r="AC14" s="1081"/>
      <c r="AD14" s="1081"/>
      <c r="AE14" s="1082"/>
      <c r="AF14" s="4"/>
      <c r="AG14" s="3"/>
      <c r="AH14" s="5"/>
      <c r="AI14" s="6"/>
      <c r="AJ14" s="591">
        <f t="shared" si="2"/>
        <v>0</v>
      </c>
      <c r="AK14" s="590" t="str">
        <f>IF(AND(AS14=0,AU14=0,AL14=""),"No Line Item",AK13+1)</f>
        <v>No Line Item</v>
      </c>
      <c r="AL14" s="1080"/>
      <c r="AM14" s="1081"/>
      <c r="AN14" s="1081"/>
      <c r="AO14" s="1081"/>
      <c r="AP14" s="1081"/>
      <c r="AQ14" s="1082"/>
      <c r="AR14" s="4"/>
      <c r="AS14" s="3"/>
      <c r="AT14" s="5"/>
      <c r="AU14" s="6"/>
      <c r="AV14" s="591">
        <f t="shared" si="3"/>
        <v>0</v>
      </c>
      <c r="AW14" s="590" t="str">
        <f>IF(AND(BE14=0,BG14=0,AX14=""),"No Line Item",AW13+1)</f>
        <v>No Line Item</v>
      </c>
      <c r="AX14" s="1080"/>
      <c r="AY14" s="1081"/>
      <c r="AZ14" s="1081"/>
      <c r="BA14" s="1081"/>
      <c r="BB14" s="1081"/>
      <c r="BC14" s="1082"/>
      <c r="BD14" s="4"/>
      <c r="BE14" s="3"/>
      <c r="BF14" s="5"/>
      <c r="BG14" s="6"/>
      <c r="BH14" s="591">
        <f t="shared" si="4"/>
        <v>0</v>
      </c>
      <c r="BI14" s="590" t="str">
        <f>IF(AND(BQ14=0,BS14=0,BJ14=""),"No Line Item",BI13+1)</f>
        <v>No Line Item</v>
      </c>
      <c r="BJ14" s="1080"/>
      <c r="BK14" s="1081"/>
      <c r="BL14" s="1081"/>
      <c r="BM14" s="1081"/>
      <c r="BN14" s="1081"/>
      <c r="BO14" s="1082"/>
      <c r="BP14" s="4"/>
      <c r="BQ14" s="3"/>
      <c r="BR14" s="5"/>
      <c r="BS14" s="6"/>
      <c r="BT14" s="591">
        <f t="shared" si="5"/>
        <v>0</v>
      </c>
    </row>
    <row r="15" spans="1:72" ht="23.85" customHeight="1" x14ac:dyDescent="0.2">
      <c r="A15" s="590" t="str">
        <f t="shared" ref="A15:A30" si="6">IF(AND(I15=0,K15=0,B15=""),"No Line Item",A14+1)</f>
        <v>No Line Item</v>
      </c>
      <c r="B15" s="1080"/>
      <c r="C15" s="1081"/>
      <c r="D15" s="1081"/>
      <c r="E15" s="1081"/>
      <c r="F15" s="1081"/>
      <c r="G15" s="1082"/>
      <c r="H15" s="4"/>
      <c r="I15" s="3"/>
      <c r="J15" s="5"/>
      <c r="K15" s="6"/>
      <c r="L15" s="591">
        <f t="shared" si="0"/>
        <v>0</v>
      </c>
      <c r="M15" s="590" t="str">
        <f t="shared" ref="M15:M30" si="7">IF(AND(U15=0,W15=0,N15=""),"No Line Item",M14+1)</f>
        <v>No Line Item</v>
      </c>
      <c r="N15" s="1080"/>
      <c r="O15" s="1081"/>
      <c r="P15" s="1081"/>
      <c r="Q15" s="1081"/>
      <c r="R15" s="1081"/>
      <c r="S15" s="1082"/>
      <c r="T15" s="4"/>
      <c r="U15" s="3"/>
      <c r="V15" s="5"/>
      <c r="W15" s="6"/>
      <c r="X15" s="591">
        <f t="shared" si="1"/>
        <v>0</v>
      </c>
      <c r="Y15" s="590" t="str">
        <f t="shared" ref="Y15:Y30" si="8">IF(AND(AG15=0,AI15=0,Z15=""),"No Line Item",Y14+1)</f>
        <v>No Line Item</v>
      </c>
      <c r="Z15" s="1080"/>
      <c r="AA15" s="1081"/>
      <c r="AB15" s="1081"/>
      <c r="AC15" s="1081"/>
      <c r="AD15" s="1081"/>
      <c r="AE15" s="1082"/>
      <c r="AF15" s="4"/>
      <c r="AG15" s="3"/>
      <c r="AH15" s="5"/>
      <c r="AI15" s="6"/>
      <c r="AJ15" s="591">
        <f t="shared" si="2"/>
        <v>0</v>
      </c>
      <c r="AK15" s="590" t="str">
        <f t="shared" ref="AK15:AK30" si="9">IF(AND(AS15=0,AU15=0,AL15=""),"No Line Item",AK14+1)</f>
        <v>No Line Item</v>
      </c>
      <c r="AL15" s="1080"/>
      <c r="AM15" s="1081"/>
      <c r="AN15" s="1081"/>
      <c r="AO15" s="1081"/>
      <c r="AP15" s="1081"/>
      <c r="AQ15" s="1082"/>
      <c r="AR15" s="4"/>
      <c r="AS15" s="3"/>
      <c r="AT15" s="5"/>
      <c r="AU15" s="6"/>
      <c r="AV15" s="591">
        <f t="shared" si="3"/>
        <v>0</v>
      </c>
      <c r="AW15" s="590" t="str">
        <f t="shared" ref="AW15:AW30" si="10">IF(AND(BE15=0,BG15=0,AX15=""),"No Line Item",AW14+1)</f>
        <v>No Line Item</v>
      </c>
      <c r="AX15" s="1080"/>
      <c r="AY15" s="1081"/>
      <c r="AZ15" s="1081"/>
      <c r="BA15" s="1081"/>
      <c r="BB15" s="1081"/>
      <c r="BC15" s="1082"/>
      <c r="BD15" s="4"/>
      <c r="BE15" s="3"/>
      <c r="BF15" s="5"/>
      <c r="BG15" s="6"/>
      <c r="BH15" s="591">
        <f t="shared" si="4"/>
        <v>0</v>
      </c>
      <c r="BI15" s="590" t="str">
        <f t="shared" ref="BI15:BI30" si="11">IF(AND(BQ15=0,BS15=0,BJ15=""),"No Line Item",BI14+1)</f>
        <v>No Line Item</v>
      </c>
      <c r="BJ15" s="1080"/>
      <c r="BK15" s="1081"/>
      <c r="BL15" s="1081"/>
      <c r="BM15" s="1081"/>
      <c r="BN15" s="1081"/>
      <c r="BO15" s="1082"/>
      <c r="BP15" s="4"/>
      <c r="BQ15" s="3"/>
      <c r="BR15" s="5"/>
      <c r="BS15" s="6"/>
      <c r="BT15" s="591">
        <f t="shared" si="5"/>
        <v>0</v>
      </c>
    </row>
    <row r="16" spans="1:72" ht="23.85" customHeight="1" x14ac:dyDescent="0.2">
      <c r="A16" s="590" t="str">
        <f t="shared" si="6"/>
        <v>No Line Item</v>
      </c>
      <c r="B16" s="1080"/>
      <c r="C16" s="1081"/>
      <c r="D16" s="1081"/>
      <c r="E16" s="1081"/>
      <c r="F16" s="1081"/>
      <c r="G16" s="1082"/>
      <c r="H16" s="4"/>
      <c r="I16" s="3"/>
      <c r="J16" s="5"/>
      <c r="K16" s="6"/>
      <c r="L16" s="591">
        <f t="shared" si="0"/>
        <v>0</v>
      </c>
      <c r="M16" s="590" t="str">
        <f t="shared" si="7"/>
        <v>No Line Item</v>
      </c>
      <c r="N16" s="1080"/>
      <c r="O16" s="1081"/>
      <c r="P16" s="1081"/>
      <c r="Q16" s="1081"/>
      <c r="R16" s="1081"/>
      <c r="S16" s="1082"/>
      <c r="T16" s="4"/>
      <c r="U16" s="3"/>
      <c r="V16" s="5"/>
      <c r="W16" s="6"/>
      <c r="X16" s="591">
        <f t="shared" si="1"/>
        <v>0</v>
      </c>
      <c r="Y16" s="590" t="str">
        <f t="shared" si="8"/>
        <v>No Line Item</v>
      </c>
      <c r="Z16" s="1080"/>
      <c r="AA16" s="1081"/>
      <c r="AB16" s="1081"/>
      <c r="AC16" s="1081"/>
      <c r="AD16" s="1081"/>
      <c r="AE16" s="1082"/>
      <c r="AF16" s="4"/>
      <c r="AG16" s="3"/>
      <c r="AH16" s="5"/>
      <c r="AI16" s="6"/>
      <c r="AJ16" s="591">
        <f t="shared" si="2"/>
        <v>0</v>
      </c>
      <c r="AK16" s="590" t="str">
        <f t="shared" si="9"/>
        <v>No Line Item</v>
      </c>
      <c r="AL16" s="1080"/>
      <c r="AM16" s="1081"/>
      <c r="AN16" s="1081"/>
      <c r="AO16" s="1081"/>
      <c r="AP16" s="1081"/>
      <c r="AQ16" s="1082"/>
      <c r="AR16" s="4"/>
      <c r="AS16" s="3"/>
      <c r="AT16" s="5"/>
      <c r="AU16" s="6"/>
      <c r="AV16" s="591">
        <f t="shared" si="3"/>
        <v>0</v>
      </c>
      <c r="AW16" s="590" t="str">
        <f t="shared" si="10"/>
        <v>No Line Item</v>
      </c>
      <c r="AX16" s="1080"/>
      <c r="AY16" s="1081"/>
      <c r="AZ16" s="1081"/>
      <c r="BA16" s="1081"/>
      <c r="BB16" s="1081"/>
      <c r="BC16" s="1082"/>
      <c r="BD16" s="4"/>
      <c r="BE16" s="3"/>
      <c r="BF16" s="5"/>
      <c r="BG16" s="6"/>
      <c r="BH16" s="591">
        <f t="shared" si="4"/>
        <v>0</v>
      </c>
      <c r="BI16" s="590" t="str">
        <f t="shared" si="11"/>
        <v>No Line Item</v>
      </c>
      <c r="BJ16" s="1080"/>
      <c r="BK16" s="1081"/>
      <c r="BL16" s="1081"/>
      <c r="BM16" s="1081"/>
      <c r="BN16" s="1081"/>
      <c r="BO16" s="1082"/>
      <c r="BP16" s="4"/>
      <c r="BQ16" s="3"/>
      <c r="BR16" s="5"/>
      <c r="BS16" s="6"/>
      <c r="BT16" s="591">
        <f t="shared" si="5"/>
        <v>0</v>
      </c>
    </row>
    <row r="17" spans="1:72" ht="23.85" customHeight="1" x14ac:dyDescent="0.2">
      <c r="A17" s="590" t="str">
        <f t="shared" si="6"/>
        <v>No Line Item</v>
      </c>
      <c r="B17" s="1080"/>
      <c r="C17" s="1081"/>
      <c r="D17" s="1081"/>
      <c r="E17" s="1081"/>
      <c r="F17" s="1081"/>
      <c r="G17" s="1082"/>
      <c r="H17" s="4"/>
      <c r="I17" s="3"/>
      <c r="J17" s="5"/>
      <c r="K17" s="6"/>
      <c r="L17" s="591">
        <f t="shared" si="0"/>
        <v>0</v>
      </c>
      <c r="M17" s="590" t="str">
        <f t="shared" si="7"/>
        <v>No Line Item</v>
      </c>
      <c r="N17" s="1080"/>
      <c r="O17" s="1081"/>
      <c r="P17" s="1081"/>
      <c r="Q17" s="1081"/>
      <c r="R17" s="1081"/>
      <c r="S17" s="1082"/>
      <c r="T17" s="4"/>
      <c r="U17" s="3"/>
      <c r="V17" s="5"/>
      <c r="W17" s="6"/>
      <c r="X17" s="591">
        <f t="shared" si="1"/>
        <v>0</v>
      </c>
      <c r="Y17" s="590" t="str">
        <f t="shared" si="8"/>
        <v>No Line Item</v>
      </c>
      <c r="Z17" s="1080"/>
      <c r="AA17" s="1081"/>
      <c r="AB17" s="1081"/>
      <c r="AC17" s="1081"/>
      <c r="AD17" s="1081"/>
      <c r="AE17" s="1082"/>
      <c r="AF17" s="4"/>
      <c r="AG17" s="3"/>
      <c r="AH17" s="5"/>
      <c r="AI17" s="6"/>
      <c r="AJ17" s="591">
        <f t="shared" si="2"/>
        <v>0</v>
      </c>
      <c r="AK17" s="590" t="str">
        <f t="shared" si="9"/>
        <v>No Line Item</v>
      </c>
      <c r="AL17" s="1080"/>
      <c r="AM17" s="1081"/>
      <c r="AN17" s="1081"/>
      <c r="AO17" s="1081"/>
      <c r="AP17" s="1081"/>
      <c r="AQ17" s="1082"/>
      <c r="AR17" s="4"/>
      <c r="AS17" s="3"/>
      <c r="AT17" s="5"/>
      <c r="AU17" s="6"/>
      <c r="AV17" s="591">
        <f t="shared" si="3"/>
        <v>0</v>
      </c>
      <c r="AW17" s="590" t="str">
        <f t="shared" si="10"/>
        <v>No Line Item</v>
      </c>
      <c r="AX17" s="1080"/>
      <c r="AY17" s="1081"/>
      <c r="AZ17" s="1081"/>
      <c r="BA17" s="1081"/>
      <c r="BB17" s="1081"/>
      <c r="BC17" s="1082"/>
      <c r="BD17" s="4"/>
      <c r="BE17" s="3"/>
      <c r="BF17" s="5"/>
      <c r="BG17" s="6"/>
      <c r="BH17" s="591">
        <f t="shared" si="4"/>
        <v>0</v>
      </c>
      <c r="BI17" s="590" t="str">
        <f t="shared" si="11"/>
        <v>No Line Item</v>
      </c>
      <c r="BJ17" s="1080"/>
      <c r="BK17" s="1081"/>
      <c r="BL17" s="1081"/>
      <c r="BM17" s="1081"/>
      <c r="BN17" s="1081"/>
      <c r="BO17" s="1082"/>
      <c r="BP17" s="4"/>
      <c r="BQ17" s="3"/>
      <c r="BR17" s="5"/>
      <c r="BS17" s="6"/>
      <c r="BT17" s="591">
        <f t="shared" si="5"/>
        <v>0</v>
      </c>
    </row>
    <row r="18" spans="1:72" ht="23.85" customHeight="1" x14ac:dyDescent="0.2">
      <c r="A18" s="590" t="str">
        <f t="shared" si="6"/>
        <v>No Line Item</v>
      </c>
      <c r="B18" s="1080"/>
      <c r="C18" s="1081"/>
      <c r="D18" s="1081"/>
      <c r="E18" s="1081"/>
      <c r="F18" s="1081"/>
      <c r="G18" s="1082"/>
      <c r="H18" s="4"/>
      <c r="I18" s="3"/>
      <c r="J18" s="5"/>
      <c r="K18" s="6"/>
      <c r="L18" s="591">
        <f t="shared" si="0"/>
        <v>0</v>
      </c>
      <c r="M18" s="590" t="str">
        <f t="shared" si="7"/>
        <v>No Line Item</v>
      </c>
      <c r="N18" s="1080"/>
      <c r="O18" s="1081"/>
      <c r="P18" s="1081"/>
      <c r="Q18" s="1081"/>
      <c r="R18" s="1081"/>
      <c r="S18" s="1082"/>
      <c r="T18" s="4"/>
      <c r="U18" s="3"/>
      <c r="V18" s="5"/>
      <c r="W18" s="6"/>
      <c r="X18" s="591">
        <f t="shared" si="1"/>
        <v>0</v>
      </c>
      <c r="Y18" s="590" t="str">
        <f t="shared" si="8"/>
        <v>No Line Item</v>
      </c>
      <c r="Z18" s="1080"/>
      <c r="AA18" s="1081"/>
      <c r="AB18" s="1081"/>
      <c r="AC18" s="1081"/>
      <c r="AD18" s="1081"/>
      <c r="AE18" s="1082"/>
      <c r="AF18" s="4"/>
      <c r="AG18" s="3"/>
      <c r="AH18" s="5"/>
      <c r="AI18" s="6"/>
      <c r="AJ18" s="591">
        <f t="shared" si="2"/>
        <v>0</v>
      </c>
      <c r="AK18" s="590" t="str">
        <f t="shared" si="9"/>
        <v>No Line Item</v>
      </c>
      <c r="AL18" s="1080"/>
      <c r="AM18" s="1081"/>
      <c r="AN18" s="1081"/>
      <c r="AO18" s="1081"/>
      <c r="AP18" s="1081"/>
      <c r="AQ18" s="1082"/>
      <c r="AR18" s="4"/>
      <c r="AS18" s="3"/>
      <c r="AT18" s="5"/>
      <c r="AU18" s="6"/>
      <c r="AV18" s="591">
        <f t="shared" si="3"/>
        <v>0</v>
      </c>
      <c r="AW18" s="590" t="str">
        <f t="shared" si="10"/>
        <v>No Line Item</v>
      </c>
      <c r="AX18" s="1080"/>
      <c r="AY18" s="1081"/>
      <c r="AZ18" s="1081"/>
      <c r="BA18" s="1081"/>
      <c r="BB18" s="1081"/>
      <c r="BC18" s="1082"/>
      <c r="BD18" s="4"/>
      <c r="BE18" s="3"/>
      <c r="BF18" s="5"/>
      <c r="BG18" s="6"/>
      <c r="BH18" s="591">
        <f t="shared" si="4"/>
        <v>0</v>
      </c>
      <c r="BI18" s="590" t="str">
        <f t="shared" si="11"/>
        <v>No Line Item</v>
      </c>
      <c r="BJ18" s="1080"/>
      <c r="BK18" s="1081"/>
      <c r="BL18" s="1081"/>
      <c r="BM18" s="1081"/>
      <c r="BN18" s="1081"/>
      <c r="BO18" s="1082"/>
      <c r="BP18" s="4"/>
      <c r="BQ18" s="3"/>
      <c r="BR18" s="5"/>
      <c r="BS18" s="6"/>
      <c r="BT18" s="591">
        <f t="shared" si="5"/>
        <v>0</v>
      </c>
    </row>
    <row r="19" spans="1:72" ht="23.85" customHeight="1" x14ac:dyDescent="0.2">
      <c r="A19" s="590" t="str">
        <f t="shared" si="6"/>
        <v>No Line Item</v>
      </c>
      <c r="B19" s="1080"/>
      <c r="C19" s="1081"/>
      <c r="D19" s="1081"/>
      <c r="E19" s="1081"/>
      <c r="F19" s="1081"/>
      <c r="G19" s="1082"/>
      <c r="H19" s="4"/>
      <c r="I19" s="3"/>
      <c r="J19" s="5"/>
      <c r="K19" s="6"/>
      <c r="L19" s="591">
        <f t="shared" si="0"/>
        <v>0</v>
      </c>
      <c r="M19" s="590" t="str">
        <f t="shared" si="7"/>
        <v>No Line Item</v>
      </c>
      <c r="N19" s="1080"/>
      <c r="O19" s="1081"/>
      <c r="P19" s="1081"/>
      <c r="Q19" s="1081"/>
      <c r="R19" s="1081"/>
      <c r="S19" s="1082"/>
      <c r="T19" s="4"/>
      <c r="U19" s="3"/>
      <c r="V19" s="5"/>
      <c r="W19" s="6"/>
      <c r="X19" s="591">
        <f t="shared" si="1"/>
        <v>0</v>
      </c>
      <c r="Y19" s="590" t="str">
        <f t="shared" si="8"/>
        <v>No Line Item</v>
      </c>
      <c r="Z19" s="1080"/>
      <c r="AA19" s="1081"/>
      <c r="AB19" s="1081"/>
      <c r="AC19" s="1081"/>
      <c r="AD19" s="1081"/>
      <c r="AE19" s="1082"/>
      <c r="AF19" s="4"/>
      <c r="AG19" s="3"/>
      <c r="AH19" s="5"/>
      <c r="AI19" s="6"/>
      <c r="AJ19" s="591">
        <f t="shared" si="2"/>
        <v>0</v>
      </c>
      <c r="AK19" s="590" t="str">
        <f t="shared" si="9"/>
        <v>No Line Item</v>
      </c>
      <c r="AL19" s="1080"/>
      <c r="AM19" s="1081"/>
      <c r="AN19" s="1081"/>
      <c r="AO19" s="1081"/>
      <c r="AP19" s="1081"/>
      <c r="AQ19" s="1082"/>
      <c r="AR19" s="4"/>
      <c r="AS19" s="3"/>
      <c r="AT19" s="5"/>
      <c r="AU19" s="6"/>
      <c r="AV19" s="591">
        <f t="shared" si="3"/>
        <v>0</v>
      </c>
      <c r="AW19" s="590" t="str">
        <f t="shared" si="10"/>
        <v>No Line Item</v>
      </c>
      <c r="AX19" s="1080"/>
      <c r="AY19" s="1081"/>
      <c r="AZ19" s="1081"/>
      <c r="BA19" s="1081"/>
      <c r="BB19" s="1081"/>
      <c r="BC19" s="1082"/>
      <c r="BD19" s="4"/>
      <c r="BE19" s="3"/>
      <c r="BF19" s="5"/>
      <c r="BG19" s="6"/>
      <c r="BH19" s="591">
        <f t="shared" si="4"/>
        <v>0</v>
      </c>
      <c r="BI19" s="590" t="str">
        <f t="shared" si="11"/>
        <v>No Line Item</v>
      </c>
      <c r="BJ19" s="1080"/>
      <c r="BK19" s="1081"/>
      <c r="BL19" s="1081"/>
      <c r="BM19" s="1081"/>
      <c r="BN19" s="1081"/>
      <c r="BO19" s="1082"/>
      <c r="BP19" s="4"/>
      <c r="BQ19" s="3"/>
      <c r="BR19" s="5"/>
      <c r="BS19" s="6"/>
      <c r="BT19" s="591">
        <f t="shared" si="5"/>
        <v>0</v>
      </c>
    </row>
    <row r="20" spans="1:72" ht="23.85" customHeight="1" x14ac:dyDescent="0.2">
      <c r="A20" s="590" t="str">
        <f t="shared" si="6"/>
        <v>No Line Item</v>
      </c>
      <c r="B20" s="1080"/>
      <c r="C20" s="1081"/>
      <c r="D20" s="1081"/>
      <c r="E20" s="1081"/>
      <c r="F20" s="1081"/>
      <c r="G20" s="1082"/>
      <c r="H20" s="4"/>
      <c r="I20" s="3"/>
      <c r="J20" s="5"/>
      <c r="K20" s="6"/>
      <c r="L20" s="591">
        <f t="shared" si="0"/>
        <v>0</v>
      </c>
      <c r="M20" s="590" t="str">
        <f t="shared" si="7"/>
        <v>No Line Item</v>
      </c>
      <c r="N20" s="1080"/>
      <c r="O20" s="1081"/>
      <c r="P20" s="1081"/>
      <c r="Q20" s="1081"/>
      <c r="R20" s="1081"/>
      <c r="S20" s="1082"/>
      <c r="T20" s="4"/>
      <c r="U20" s="3"/>
      <c r="V20" s="5"/>
      <c r="W20" s="6"/>
      <c r="X20" s="591">
        <f t="shared" si="1"/>
        <v>0</v>
      </c>
      <c r="Y20" s="590" t="str">
        <f t="shared" si="8"/>
        <v>No Line Item</v>
      </c>
      <c r="Z20" s="1080"/>
      <c r="AA20" s="1081"/>
      <c r="AB20" s="1081"/>
      <c r="AC20" s="1081"/>
      <c r="AD20" s="1081"/>
      <c r="AE20" s="1082"/>
      <c r="AF20" s="4"/>
      <c r="AG20" s="3"/>
      <c r="AH20" s="5"/>
      <c r="AI20" s="6"/>
      <c r="AJ20" s="591">
        <f t="shared" si="2"/>
        <v>0</v>
      </c>
      <c r="AK20" s="590" t="str">
        <f t="shared" si="9"/>
        <v>No Line Item</v>
      </c>
      <c r="AL20" s="1080"/>
      <c r="AM20" s="1081"/>
      <c r="AN20" s="1081"/>
      <c r="AO20" s="1081"/>
      <c r="AP20" s="1081"/>
      <c r="AQ20" s="1082"/>
      <c r="AR20" s="4"/>
      <c r="AS20" s="3"/>
      <c r="AT20" s="5"/>
      <c r="AU20" s="6"/>
      <c r="AV20" s="591">
        <f t="shared" si="3"/>
        <v>0</v>
      </c>
      <c r="AW20" s="590" t="str">
        <f t="shared" si="10"/>
        <v>No Line Item</v>
      </c>
      <c r="AX20" s="1080"/>
      <c r="AY20" s="1081"/>
      <c r="AZ20" s="1081"/>
      <c r="BA20" s="1081"/>
      <c r="BB20" s="1081"/>
      <c r="BC20" s="1082"/>
      <c r="BD20" s="4"/>
      <c r="BE20" s="3"/>
      <c r="BF20" s="5"/>
      <c r="BG20" s="6"/>
      <c r="BH20" s="591">
        <f t="shared" si="4"/>
        <v>0</v>
      </c>
      <c r="BI20" s="590" t="str">
        <f t="shared" si="11"/>
        <v>No Line Item</v>
      </c>
      <c r="BJ20" s="1080"/>
      <c r="BK20" s="1081"/>
      <c r="BL20" s="1081"/>
      <c r="BM20" s="1081"/>
      <c r="BN20" s="1081"/>
      <c r="BO20" s="1082"/>
      <c r="BP20" s="4"/>
      <c r="BQ20" s="3"/>
      <c r="BR20" s="5"/>
      <c r="BS20" s="6"/>
      <c r="BT20" s="591">
        <f t="shared" si="5"/>
        <v>0</v>
      </c>
    </row>
    <row r="21" spans="1:72" ht="23.85" customHeight="1" x14ac:dyDescent="0.2">
      <c r="A21" s="590" t="str">
        <f t="shared" si="6"/>
        <v>No Line Item</v>
      </c>
      <c r="B21" s="1080"/>
      <c r="C21" s="1081"/>
      <c r="D21" s="1081"/>
      <c r="E21" s="1081"/>
      <c r="F21" s="1081"/>
      <c r="G21" s="1082"/>
      <c r="H21" s="4"/>
      <c r="I21" s="3"/>
      <c r="J21" s="5"/>
      <c r="K21" s="6"/>
      <c r="L21" s="591">
        <f t="shared" si="0"/>
        <v>0</v>
      </c>
      <c r="M21" s="590" t="str">
        <f t="shared" si="7"/>
        <v>No Line Item</v>
      </c>
      <c r="N21" s="1080"/>
      <c r="O21" s="1081"/>
      <c r="P21" s="1081"/>
      <c r="Q21" s="1081"/>
      <c r="R21" s="1081"/>
      <c r="S21" s="1082"/>
      <c r="T21" s="4"/>
      <c r="U21" s="3"/>
      <c r="V21" s="5"/>
      <c r="W21" s="6"/>
      <c r="X21" s="591">
        <f t="shared" si="1"/>
        <v>0</v>
      </c>
      <c r="Y21" s="590" t="str">
        <f t="shared" si="8"/>
        <v>No Line Item</v>
      </c>
      <c r="Z21" s="1080"/>
      <c r="AA21" s="1081"/>
      <c r="AB21" s="1081"/>
      <c r="AC21" s="1081"/>
      <c r="AD21" s="1081"/>
      <c r="AE21" s="1082"/>
      <c r="AF21" s="4"/>
      <c r="AG21" s="3"/>
      <c r="AH21" s="5"/>
      <c r="AI21" s="6"/>
      <c r="AJ21" s="591">
        <f t="shared" si="2"/>
        <v>0</v>
      </c>
      <c r="AK21" s="590" t="str">
        <f t="shared" si="9"/>
        <v>No Line Item</v>
      </c>
      <c r="AL21" s="1080"/>
      <c r="AM21" s="1081"/>
      <c r="AN21" s="1081"/>
      <c r="AO21" s="1081"/>
      <c r="AP21" s="1081"/>
      <c r="AQ21" s="1082"/>
      <c r="AR21" s="4"/>
      <c r="AS21" s="3"/>
      <c r="AT21" s="5"/>
      <c r="AU21" s="6"/>
      <c r="AV21" s="591">
        <f t="shared" si="3"/>
        <v>0</v>
      </c>
      <c r="AW21" s="590" t="str">
        <f t="shared" si="10"/>
        <v>No Line Item</v>
      </c>
      <c r="AX21" s="1080"/>
      <c r="AY21" s="1081"/>
      <c r="AZ21" s="1081"/>
      <c r="BA21" s="1081"/>
      <c r="BB21" s="1081"/>
      <c r="BC21" s="1082"/>
      <c r="BD21" s="4"/>
      <c r="BE21" s="3"/>
      <c r="BF21" s="5"/>
      <c r="BG21" s="6"/>
      <c r="BH21" s="591">
        <f t="shared" si="4"/>
        <v>0</v>
      </c>
      <c r="BI21" s="590" t="str">
        <f t="shared" si="11"/>
        <v>No Line Item</v>
      </c>
      <c r="BJ21" s="1080"/>
      <c r="BK21" s="1081"/>
      <c r="BL21" s="1081"/>
      <c r="BM21" s="1081"/>
      <c r="BN21" s="1081"/>
      <c r="BO21" s="1082"/>
      <c r="BP21" s="4"/>
      <c r="BQ21" s="3"/>
      <c r="BR21" s="5"/>
      <c r="BS21" s="6"/>
      <c r="BT21" s="591">
        <f t="shared" si="5"/>
        <v>0</v>
      </c>
    </row>
    <row r="22" spans="1:72" ht="23.85" customHeight="1" x14ac:dyDescent="0.2">
      <c r="A22" s="590" t="str">
        <f t="shared" si="6"/>
        <v>No Line Item</v>
      </c>
      <c r="B22" s="1080"/>
      <c r="C22" s="1081"/>
      <c r="D22" s="1081"/>
      <c r="E22" s="1081"/>
      <c r="F22" s="1081"/>
      <c r="G22" s="1082"/>
      <c r="H22" s="4"/>
      <c r="I22" s="3"/>
      <c r="J22" s="5"/>
      <c r="K22" s="6"/>
      <c r="L22" s="591">
        <f t="shared" si="0"/>
        <v>0</v>
      </c>
      <c r="M22" s="590" t="str">
        <f t="shared" si="7"/>
        <v>No Line Item</v>
      </c>
      <c r="N22" s="1080"/>
      <c r="O22" s="1081"/>
      <c r="P22" s="1081"/>
      <c r="Q22" s="1081"/>
      <c r="R22" s="1081"/>
      <c r="S22" s="1082"/>
      <c r="T22" s="4"/>
      <c r="U22" s="3"/>
      <c r="V22" s="5"/>
      <c r="W22" s="6"/>
      <c r="X22" s="591">
        <f t="shared" si="1"/>
        <v>0</v>
      </c>
      <c r="Y22" s="590" t="str">
        <f t="shared" si="8"/>
        <v>No Line Item</v>
      </c>
      <c r="Z22" s="1080"/>
      <c r="AA22" s="1081"/>
      <c r="AB22" s="1081"/>
      <c r="AC22" s="1081"/>
      <c r="AD22" s="1081"/>
      <c r="AE22" s="1082"/>
      <c r="AF22" s="4"/>
      <c r="AG22" s="3"/>
      <c r="AH22" s="5"/>
      <c r="AI22" s="6"/>
      <c r="AJ22" s="591">
        <f t="shared" si="2"/>
        <v>0</v>
      </c>
      <c r="AK22" s="590" t="str">
        <f t="shared" si="9"/>
        <v>No Line Item</v>
      </c>
      <c r="AL22" s="1080"/>
      <c r="AM22" s="1081"/>
      <c r="AN22" s="1081"/>
      <c r="AO22" s="1081"/>
      <c r="AP22" s="1081"/>
      <c r="AQ22" s="1082"/>
      <c r="AR22" s="4"/>
      <c r="AS22" s="3"/>
      <c r="AT22" s="5"/>
      <c r="AU22" s="6"/>
      <c r="AV22" s="591">
        <f t="shared" si="3"/>
        <v>0</v>
      </c>
      <c r="AW22" s="590" t="str">
        <f t="shared" si="10"/>
        <v>No Line Item</v>
      </c>
      <c r="AX22" s="1080"/>
      <c r="AY22" s="1081"/>
      <c r="AZ22" s="1081"/>
      <c r="BA22" s="1081"/>
      <c r="BB22" s="1081"/>
      <c r="BC22" s="1082"/>
      <c r="BD22" s="4"/>
      <c r="BE22" s="3"/>
      <c r="BF22" s="5"/>
      <c r="BG22" s="6"/>
      <c r="BH22" s="591">
        <f t="shared" si="4"/>
        <v>0</v>
      </c>
      <c r="BI22" s="590" t="str">
        <f t="shared" si="11"/>
        <v>No Line Item</v>
      </c>
      <c r="BJ22" s="1080"/>
      <c r="BK22" s="1081"/>
      <c r="BL22" s="1081"/>
      <c r="BM22" s="1081"/>
      <c r="BN22" s="1081"/>
      <c r="BO22" s="1082"/>
      <c r="BP22" s="4"/>
      <c r="BQ22" s="3"/>
      <c r="BR22" s="5"/>
      <c r="BS22" s="6"/>
      <c r="BT22" s="591">
        <f t="shared" si="5"/>
        <v>0</v>
      </c>
    </row>
    <row r="23" spans="1:72" ht="23.85" customHeight="1" x14ac:dyDescent="0.2">
      <c r="A23" s="590" t="str">
        <f t="shared" si="6"/>
        <v>No Line Item</v>
      </c>
      <c r="B23" s="1080"/>
      <c r="C23" s="1081"/>
      <c r="D23" s="1081"/>
      <c r="E23" s="1081"/>
      <c r="F23" s="1081"/>
      <c r="G23" s="1082"/>
      <c r="H23" s="4"/>
      <c r="I23" s="3"/>
      <c r="J23" s="5"/>
      <c r="K23" s="6"/>
      <c r="L23" s="591">
        <f t="shared" si="0"/>
        <v>0</v>
      </c>
      <c r="M23" s="590" t="str">
        <f t="shared" si="7"/>
        <v>No Line Item</v>
      </c>
      <c r="N23" s="1080"/>
      <c r="O23" s="1081"/>
      <c r="P23" s="1081"/>
      <c r="Q23" s="1081"/>
      <c r="R23" s="1081"/>
      <c r="S23" s="1082"/>
      <c r="T23" s="4"/>
      <c r="U23" s="3"/>
      <c r="V23" s="5"/>
      <c r="W23" s="6"/>
      <c r="X23" s="591">
        <f t="shared" si="1"/>
        <v>0</v>
      </c>
      <c r="Y23" s="590" t="str">
        <f t="shared" si="8"/>
        <v>No Line Item</v>
      </c>
      <c r="Z23" s="1080"/>
      <c r="AA23" s="1081"/>
      <c r="AB23" s="1081"/>
      <c r="AC23" s="1081"/>
      <c r="AD23" s="1081"/>
      <c r="AE23" s="1082"/>
      <c r="AF23" s="4"/>
      <c r="AG23" s="3"/>
      <c r="AH23" s="5"/>
      <c r="AI23" s="6"/>
      <c r="AJ23" s="591">
        <f t="shared" si="2"/>
        <v>0</v>
      </c>
      <c r="AK23" s="590" t="str">
        <f t="shared" si="9"/>
        <v>No Line Item</v>
      </c>
      <c r="AL23" s="1080"/>
      <c r="AM23" s="1081"/>
      <c r="AN23" s="1081"/>
      <c r="AO23" s="1081"/>
      <c r="AP23" s="1081"/>
      <c r="AQ23" s="1082"/>
      <c r="AR23" s="4"/>
      <c r="AS23" s="3"/>
      <c r="AT23" s="5"/>
      <c r="AU23" s="6"/>
      <c r="AV23" s="591">
        <f t="shared" si="3"/>
        <v>0</v>
      </c>
      <c r="AW23" s="590" t="str">
        <f t="shared" si="10"/>
        <v>No Line Item</v>
      </c>
      <c r="AX23" s="1080"/>
      <c r="AY23" s="1081"/>
      <c r="AZ23" s="1081"/>
      <c r="BA23" s="1081"/>
      <c r="BB23" s="1081"/>
      <c r="BC23" s="1082"/>
      <c r="BD23" s="4"/>
      <c r="BE23" s="3"/>
      <c r="BF23" s="5"/>
      <c r="BG23" s="6"/>
      <c r="BH23" s="591">
        <f t="shared" si="4"/>
        <v>0</v>
      </c>
      <c r="BI23" s="590" t="str">
        <f t="shared" si="11"/>
        <v>No Line Item</v>
      </c>
      <c r="BJ23" s="1080"/>
      <c r="BK23" s="1081"/>
      <c r="BL23" s="1081"/>
      <c r="BM23" s="1081"/>
      <c r="BN23" s="1081"/>
      <c r="BO23" s="1082"/>
      <c r="BP23" s="4"/>
      <c r="BQ23" s="3"/>
      <c r="BR23" s="5"/>
      <c r="BS23" s="6"/>
      <c r="BT23" s="591">
        <f t="shared" si="5"/>
        <v>0</v>
      </c>
    </row>
    <row r="24" spans="1:72" ht="23.85" customHeight="1" x14ac:dyDescent="0.2">
      <c r="A24" s="590" t="str">
        <f t="shared" si="6"/>
        <v>No Line Item</v>
      </c>
      <c r="B24" s="1080"/>
      <c r="C24" s="1081"/>
      <c r="D24" s="1081"/>
      <c r="E24" s="1081"/>
      <c r="F24" s="1081"/>
      <c r="G24" s="1082"/>
      <c r="H24" s="4"/>
      <c r="I24" s="3"/>
      <c r="J24" s="5"/>
      <c r="K24" s="6"/>
      <c r="L24" s="591">
        <f t="shared" si="0"/>
        <v>0</v>
      </c>
      <c r="M24" s="590" t="str">
        <f t="shared" si="7"/>
        <v>No Line Item</v>
      </c>
      <c r="N24" s="1080"/>
      <c r="O24" s="1081"/>
      <c r="P24" s="1081"/>
      <c r="Q24" s="1081"/>
      <c r="R24" s="1081"/>
      <c r="S24" s="1082"/>
      <c r="T24" s="4"/>
      <c r="U24" s="3"/>
      <c r="V24" s="5"/>
      <c r="W24" s="6"/>
      <c r="X24" s="591">
        <f t="shared" si="1"/>
        <v>0</v>
      </c>
      <c r="Y24" s="590" t="str">
        <f t="shared" si="8"/>
        <v>No Line Item</v>
      </c>
      <c r="Z24" s="1080"/>
      <c r="AA24" s="1081"/>
      <c r="AB24" s="1081"/>
      <c r="AC24" s="1081"/>
      <c r="AD24" s="1081"/>
      <c r="AE24" s="1082"/>
      <c r="AF24" s="4"/>
      <c r="AG24" s="3"/>
      <c r="AH24" s="5"/>
      <c r="AI24" s="6"/>
      <c r="AJ24" s="591">
        <f t="shared" si="2"/>
        <v>0</v>
      </c>
      <c r="AK24" s="590" t="str">
        <f t="shared" si="9"/>
        <v>No Line Item</v>
      </c>
      <c r="AL24" s="1080"/>
      <c r="AM24" s="1081"/>
      <c r="AN24" s="1081"/>
      <c r="AO24" s="1081"/>
      <c r="AP24" s="1081"/>
      <c r="AQ24" s="1082"/>
      <c r="AR24" s="4"/>
      <c r="AS24" s="3"/>
      <c r="AT24" s="5"/>
      <c r="AU24" s="6"/>
      <c r="AV24" s="591">
        <f t="shared" si="3"/>
        <v>0</v>
      </c>
      <c r="AW24" s="590" t="str">
        <f t="shared" si="10"/>
        <v>No Line Item</v>
      </c>
      <c r="AX24" s="1080"/>
      <c r="AY24" s="1081"/>
      <c r="AZ24" s="1081"/>
      <c r="BA24" s="1081"/>
      <c r="BB24" s="1081"/>
      <c r="BC24" s="1082"/>
      <c r="BD24" s="4"/>
      <c r="BE24" s="3"/>
      <c r="BF24" s="5"/>
      <c r="BG24" s="6"/>
      <c r="BH24" s="591">
        <f t="shared" si="4"/>
        <v>0</v>
      </c>
      <c r="BI24" s="590" t="str">
        <f t="shared" si="11"/>
        <v>No Line Item</v>
      </c>
      <c r="BJ24" s="1080"/>
      <c r="BK24" s="1081"/>
      <c r="BL24" s="1081"/>
      <c r="BM24" s="1081"/>
      <c r="BN24" s="1081"/>
      <c r="BO24" s="1082"/>
      <c r="BP24" s="4"/>
      <c r="BQ24" s="3"/>
      <c r="BR24" s="5"/>
      <c r="BS24" s="6"/>
      <c r="BT24" s="591">
        <f t="shared" si="5"/>
        <v>0</v>
      </c>
    </row>
    <row r="25" spans="1:72" ht="23.85" customHeight="1" x14ac:dyDescent="0.2">
      <c r="A25" s="590" t="str">
        <f t="shared" si="6"/>
        <v>No Line Item</v>
      </c>
      <c r="B25" s="1080"/>
      <c r="C25" s="1081"/>
      <c r="D25" s="1081"/>
      <c r="E25" s="1081"/>
      <c r="F25" s="1081"/>
      <c r="G25" s="1082"/>
      <c r="H25" s="4"/>
      <c r="I25" s="3"/>
      <c r="J25" s="5"/>
      <c r="K25" s="6"/>
      <c r="L25" s="591">
        <f t="shared" si="0"/>
        <v>0</v>
      </c>
      <c r="M25" s="590" t="str">
        <f t="shared" si="7"/>
        <v>No Line Item</v>
      </c>
      <c r="N25" s="1080"/>
      <c r="O25" s="1081"/>
      <c r="P25" s="1081"/>
      <c r="Q25" s="1081"/>
      <c r="R25" s="1081"/>
      <c r="S25" s="1082"/>
      <c r="T25" s="4"/>
      <c r="U25" s="3"/>
      <c r="V25" s="5"/>
      <c r="W25" s="6"/>
      <c r="X25" s="591">
        <f t="shared" si="1"/>
        <v>0</v>
      </c>
      <c r="Y25" s="590" t="str">
        <f t="shared" si="8"/>
        <v>No Line Item</v>
      </c>
      <c r="Z25" s="1080"/>
      <c r="AA25" s="1081"/>
      <c r="AB25" s="1081"/>
      <c r="AC25" s="1081"/>
      <c r="AD25" s="1081"/>
      <c r="AE25" s="1082"/>
      <c r="AF25" s="4"/>
      <c r="AG25" s="3"/>
      <c r="AH25" s="5"/>
      <c r="AI25" s="6"/>
      <c r="AJ25" s="591">
        <f t="shared" si="2"/>
        <v>0</v>
      </c>
      <c r="AK25" s="590" t="str">
        <f t="shared" si="9"/>
        <v>No Line Item</v>
      </c>
      <c r="AL25" s="1080"/>
      <c r="AM25" s="1081"/>
      <c r="AN25" s="1081"/>
      <c r="AO25" s="1081"/>
      <c r="AP25" s="1081"/>
      <c r="AQ25" s="1082"/>
      <c r="AR25" s="4"/>
      <c r="AS25" s="3"/>
      <c r="AT25" s="5"/>
      <c r="AU25" s="6"/>
      <c r="AV25" s="591">
        <f t="shared" si="3"/>
        <v>0</v>
      </c>
      <c r="AW25" s="590" t="str">
        <f t="shared" si="10"/>
        <v>No Line Item</v>
      </c>
      <c r="AX25" s="1080"/>
      <c r="AY25" s="1081"/>
      <c r="AZ25" s="1081"/>
      <c r="BA25" s="1081"/>
      <c r="BB25" s="1081"/>
      <c r="BC25" s="1082"/>
      <c r="BD25" s="4"/>
      <c r="BE25" s="3"/>
      <c r="BF25" s="5"/>
      <c r="BG25" s="6"/>
      <c r="BH25" s="591">
        <f t="shared" si="4"/>
        <v>0</v>
      </c>
      <c r="BI25" s="590" t="str">
        <f t="shared" si="11"/>
        <v>No Line Item</v>
      </c>
      <c r="BJ25" s="1080"/>
      <c r="BK25" s="1081"/>
      <c r="BL25" s="1081"/>
      <c r="BM25" s="1081"/>
      <c r="BN25" s="1081"/>
      <c r="BO25" s="1082"/>
      <c r="BP25" s="4"/>
      <c r="BQ25" s="3"/>
      <c r="BR25" s="5"/>
      <c r="BS25" s="6"/>
      <c r="BT25" s="591">
        <f t="shared" si="5"/>
        <v>0</v>
      </c>
    </row>
    <row r="26" spans="1:72" ht="23.85" customHeight="1" x14ac:dyDescent="0.2">
      <c r="A26" s="590" t="str">
        <f t="shared" si="6"/>
        <v>No Line Item</v>
      </c>
      <c r="B26" s="1080"/>
      <c r="C26" s="1081"/>
      <c r="D26" s="1081"/>
      <c r="E26" s="1081"/>
      <c r="F26" s="1081"/>
      <c r="G26" s="1082"/>
      <c r="H26" s="4"/>
      <c r="I26" s="3"/>
      <c r="J26" s="5"/>
      <c r="K26" s="6"/>
      <c r="L26" s="591">
        <f t="shared" si="0"/>
        <v>0</v>
      </c>
      <c r="M26" s="590" t="str">
        <f t="shared" si="7"/>
        <v>No Line Item</v>
      </c>
      <c r="N26" s="1080"/>
      <c r="O26" s="1081"/>
      <c r="P26" s="1081"/>
      <c r="Q26" s="1081"/>
      <c r="R26" s="1081"/>
      <c r="S26" s="1082"/>
      <c r="T26" s="4"/>
      <c r="U26" s="3"/>
      <c r="V26" s="5"/>
      <c r="W26" s="6"/>
      <c r="X26" s="591">
        <f t="shared" si="1"/>
        <v>0</v>
      </c>
      <c r="Y26" s="590" t="str">
        <f t="shared" si="8"/>
        <v>No Line Item</v>
      </c>
      <c r="Z26" s="1080"/>
      <c r="AA26" s="1081"/>
      <c r="AB26" s="1081"/>
      <c r="AC26" s="1081"/>
      <c r="AD26" s="1081"/>
      <c r="AE26" s="1082"/>
      <c r="AF26" s="4"/>
      <c r="AG26" s="3"/>
      <c r="AH26" s="5"/>
      <c r="AI26" s="6"/>
      <c r="AJ26" s="591">
        <f t="shared" si="2"/>
        <v>0</v>
      </c>
      <c r="AK26" s="590" t="str">
        <f t="shared" si="9"/>
        <v>No Line Item</v>
      </c>
      <c r="AL26" s="1080"/>
      <c r="AM26" s="1081"/>
      <c r="AN26" s="1081"/>
      <c r="AO26" s="1081"/>
      <c r="AP26" s="1081"/>
      <c r="AQ26" s="1082"/>
      <c r="AR26" s="4"/>
      <c r="AS26" s="3"/>
      <c r="AT26" s="5"/>
      <c r="AU26" s="6"/>
      <c r="AV26" s="591">
        <f t="shared" si="3"/>
        <v>0</v>
      </c>
      <c r="AW26" s="590" t="str">
        <f t="shared" si="10"/>
        <v>No Line Item</v>
      </c>
      <c r="AX26" s="1080"/>
      <c r="AY26" s="1081"/>
      <c r="AZ26" s="1081"/>
      <c r="BA26" s="1081"/>
      <c r="BB26" s="1081"/>
      <c r="BC26" s="1082"/>
      <c r="BD26" s="4"/>
      <c r="BE26" s="3"/>
      <c r="BF26" s="5"/>
      <c r="BG26" s="6"/>
      <c r="BH26" s="591">
        <f t="shared" si="4"/>
        <v>0</v>
      </c>
      <c r="BI26" s="590" t="str">
        <f t="shared" si="11"/>
        <v>No Line Item</v>
      </c>
      <c r="BJ26" s="1080"/>
      <c r="BK26" s="1081"/>
      <c r="BL26" s="1081"/>
      <c r="BM26" s="1081"/>
      <c r="BN26" s="1081"/>
      <c r="BO26" s="1082"/>
      <c r="BP26" s="4"/>
      <c r="BQ26" s="3"/>
      <c r="BR26" s="5"/>
      <c r="BS26" s="6"/>
      <c r="BT26" s="591">
        <f t="shared" si="5"/>
        <v>0</v>
      </c>
    </row>
    <row r="27" spans="1:72" ht="23.85" customHeight="1" x14ac:dyDescent="0.2">
      <c r="A27" s="590" t="str">
        <f t="shared" si="6"/>
        <v>No Line Item</v>
      </c>
      <c r="B27" s="1080"/>
      <c r="C27" s="1081"/>
      <c r="D27" s="1081"/>
      <c r="E27" s="1081"/>
      <c r="F27" s="1081"/>
      <c r="G27" s="1082"/>
      <c r="H27" s="4"/>
      <c r="I27" s="3"/>
      <c r="J27" s="5"/>
      <c r="K27" s="6"/>
      <c r="L27" s="591">
        <f t="shared" si="0"/>
        <v>0</v>
      </c>
      <c r="M27" s="590" t="str">
        <f t="shared" si="7"/>
        <v>No Line Item</v>
      </c>
      <c r="N27" s="1080"/>
      <c r="O27" s="1081"/>
      <c r="P27" s="1081"/>
      <c r="Q27" s="1081"/>
      <c r="R27" s="1081"/>
      <c r="S27" s="1082"/>
      <c r="T27" s="4"/>
      <c r="U27" s="3"/>
      <c r="V27" s="5"/>
      <c r="W27" s="6"/>
      <c r="X27" s="591">
        <f t="shared" si="1"/>
        <v>0</v>
      </c>
      <c r="Y27" s="590" t="str">
        <f t="shared" si="8"/>
        <v>No Line Item</v>
      </c>
      <c r="Z27" s="1080"/>
      <c r="AA27" s="1081"/>
      <c r="AB27" s="1081"/>
      <c r="AC27" s="1081"/>
      <c r="AD27" s="1081"/>
      <c r="AE27" s="1082"/>
      <c r="AF27" s="4"/>
      <c r="AG27" s="3"/>
      <c r="AH27" s="5"/>
      <c r="AI27" s="6"/>
      <c r="AJ27" s="591">
        <f t="shared" si="2"/>
        <v>0</v>
      </c>
      <c r="AK27" s="590" t="str">
        <f t="shared" si="9"/>
        <v>No Line Item</v>
      </c>
      <c r="AL27" s="1080"/>
      <c r="AM27" s="1081"/>
      <c r="AN27" s="1081"/>
      <c r="AO27" s="1081"/>
      <c r="AP27" s="1081"/>
      <c r="AQ27" s="1082"/>
      <c r="AR27" s="4"/>
      <c r="AS27" s="3"/>
      <c r="AT27" s="5"/>
      <c r="AU27" s="6"/>
      <c r="AV27" s="591">
        <f t="shared" si="3"/>
        <v>0</v>
      </c>
      <c r="AW27" s="590" t="str">
        <f t="shared" si="10"/>
        <v>No Line Item</v>
      </c>
      <c r="AX27" s="1080"/>
      <c r="AY27" s="1081"/>
      <c r="AZ27" s="1081"/>
      <c r="BA27" s="1081"/>
      <c r="BB27" s="1081"/>
      <c r="BC27" s="1082"/>
      <c r="BD27" s="4"/>
      <c r="BE27" s="3"/>
      <c r="BF27" s="5"/>
      <c r="BG27" s="6"/>
      <c r="BH27" s="591">
        <f t="shared" si="4"/>
        <v>0</v>
      </c>
      <c r="BI27" s="590" t="str">
        <f t="shared" si="11"/>
        <v>No Line Item</v>
      </c>
      <c r="BJ27" s="1080"/>
      <c r="BK27" s="1081"/>
      <c r="BL27" s="1081"/>
      <c r="BM27" s="1081"/>
      <c r="BN27" s="1081"/>
      <c r="BO27" s="1082"/>
      <c r="BP27" s="4"/>
      <c r="BQ27" s="3"/>
      <c r="BR27" s="5"/>
      <c r="BS27" s="6"/>
      <c r="BT27" s="591">
        <f t="shared" si="5"/>
        <v>0</v>
      </c>
    </row>
    <row r="28" spans="1:72" ht="23.85" customHeight="1" x14ac:dyDescent="0.2">
      <c r="A28" s="590" t="str">
        <f t="shared" si="6"/>
        <v>No Line Item</v>
      </c>
      <c r="B28" s="1080"/>
      <c r="C28" s="1081"/>
      <c r="D28" s="1081"/>
      <c r="E28" s="1081"/>
      <c r="F28" s="1081"/>
      <c r="G28" s="1082"/>
      <c r="H28" s="4"/>
      <c r="I28" s="3"/>
      <c r="J28" s="5"/>
      <c r="K28" s="6"/>
      <c r="L28" s="591">
        <f t="shared" si="0"/>
        <v>0</v>
      </c>
      <c r="M28" s="590" t="str">
        <f t="shared" si="7"/>
        <v>No Line Item</v>
      </c>
      <c r="N28" s="1080"/>
      <c r="O28" s="1081"/>
      <c r="P28" s="1081"/>
      <c r="Q28" s="1081"/>
      <c r="R28" s="1081"/>
      <c r="S28" s="1082"/>
      <c r="T28" s="4"/>
      <c r="U28" s="3"/>
      <c r="V28" s="5"/>
      <c r="W28" s="6"/>
      <c r="X28" s="591">
        <f t="shared" si="1"/>
        <v>0</v>
      </c>
      <c r="Y28" s="590" t="str">
        <f t="shared" si="8"/>
        <v>No Line Item</v>
      </c>
      <c r="Z28" s="1080"/>
      <c r="AA28" s="1081"/>
      <c r="AB28" s="1081"/>
      <c r="AC28" s="1081"/>
      <c r="AD28" s="1081"/>
      <c r="AE28" s="1082"/>
      <c r="AF28" s="4"/>
      <c r="AG28" s="3"/>
      <c r="AH28" s="5"/>
      <c r="AI28" s="6"/>
      <c r="AJ28" s="591">
        <f t="shared" si="2"/>
        <v>0</v>
      </c>
      <c r="AK28" s="590" t="str">
        <f t="shared" si="9"/>
        <v>No Line Item</v>
      </c>
      <c r="AL28" s="1080"/>
      <c r="AM28" s="1081"/>
      <c r="AN28" s="1081"/>
      <c r="AO28" s="1081"/>
      <c r="AP28" s="1081"/>
      <c r="AQ28" s="1082"/>
      <c r="AR28" s="4"/>
      <c r="AS28" s="3"/>
      <c r="AT28" s="5"/>
      <c r="AU28" s="6"/>
      <c r="AV28" s="591">
        <f t="shared" si="3"/>
        <v>0</v>
      </c>
      <c r="AW28" s="590" t="str">
        <f t="shared" si="10"/>
        <v>No Line Item</v>
      </c>
      <c r="AX28" s="1080"/>
      <c r="AY28" s="1081"/>
      <c r="AZ28" s="1081"/>
      <c r="BA28" s="1081"/>
      <c r="BB28" s="1081"/>
      <c r="BC28" s="1082"/>
      <c r="BD28" s="4"/>
      <c r="BE28" s="3"/>
      <c r="BF28" s="5"/>
      <c r="BG28" s="6"/>
      <c r="BH28" s="591">
        <f t="shared" si="4"/>
        <v>0</v>
      </c>
      <c r="BI28" s="590" t="str">
        <f t="shared" si="11"/>
        <v>No Line Item</v>
      </c>
      <c r="BJ28" s="1080"/>
      <c r="BK28" s="1081"/>
      <c r="BL28" s="1081"/>
      <c r="BM28" s="1081"/>
      <c r="BN28" s="1081"/>
      <c r="BO28" s="1082"/>
      <c r="BP28" s="4"/>
      <c r="BQ28" s="3"/>
      <c r="BR28" s="5"/>
      <c r="BS28" s="6"/>
      <c r="BT28" s="591">
        <f t="shared" si="5"/>
        <v>0</v>
      </c>
    </row>
    <row r="29" spans="1:72" ht="23.85" customHeight="1" x14ac:dyDescent="0.2">
      <c r="A29" s="590" t="str">
        <f t="shared" si="6"/>
        <v>No Line Item</v>
      </c>
      <c r="B29" s="1080"/>
      <c r="C29" s="1081"/>
      <c r="D29" s="1081"/>
      <c r="E29" s="1081"/>
      <c r="F29" s="1081"/>
      <c r="G29" s="1082"/>
      <c r="H29" s="4"/>
      <c r="I29" s="3"/>
      <c r="J29" s="5"/>
      <c r="K29" s="6"/>
      <c r="L29" s="591">
        <f t="shared" si="0"/>
        <v>0</v>
      </c>
      <c r="M29" s="590" t="str">
        <f t="shared" si="7"/>
        <v>No Line Item</v>
      </c>
      <c r="N29" s="1080"/>
      <c r="O29" s="1081"/>
      <c r="P29" s="1081"/>
      <c r="Q29" s="1081"/>
      <c r="R29" s="1081"/>
      <c r="S29" s="1082"/>
      <c r="T29" s="4"/>
      <c r="U29" s="3"/>
      <c r="V29" s="5"/>
      <c r="W29" s="6"/>
      <c r="X29" s="591">
        <f>U29*W29</f>
        <v>0</v>
      </c>
      <c r="Y29" s="590" t="str">
        <f t="shared" si="8"/>
        <v>No Line Item</v>
      </c>
      <c r="Z29" s="1080"/>
      <c r="AA29" s="1081"/>
      <c r="AB29" s="1081"/>
      <c r="AC29" s="1081"/>
      <c r="AD29" s="1081"/>
      <c r="AE29" s="1082"/>
      <c r="AF29" s="4"/>
      <c r="AG29" s="3"/>
      <c r="AH29" s="5"/>
      <c r="AI29" s="6"/>
      <c r="AJ29" s="591">
        <f>AG29*AI29</f>
        <v>0</v>
      </c>
      <c r="AK29" s="590" t="str">
        <f t="shared" si="9"/>
        <v>No Line Item</v>
      </c>
      <c r="AL29" s="1080"/>
      <c r="AM29" s="1081"/>
      <c r="AN29" s="1081"/>
      <c r="AO29" s="1081"/>
      <c r="AP29" s="1081"/>
      <c r="AQ29" s="1082"/>
      <c r="AR29" s="4"/>
      <c r="AS29" s="3"/>
      <c r="AT29" s="5"/>
      <c r="AU29" s="6"/>
      <c r="AV29" s="591">
        <f>AS29*AU29</f>
        <v>0</v>
      </c>
      <c r="AW29" s="590" t="str">
        <f t="shared" si="10"/>
        <v>No Line Item</v>
      </c>
      <c r="AX29" s="1080"/>
      <c r="AY29" s="1081"/>
      <c r="AZ29" s="1081"/>
      <c r="BA29" s="1081"/>
      <c r="BB29" s="1081"/>
      <c r="BC29" s="1082"/>
      <c r="BD29" s="4"/>
      <c r="BE29" s="3"/>
      <c r="BF29" s="5"/>
      <c r="BG29" s="6"/>
      <c r="BH29" s="591">
        <f>BE29*BG29</f>
        <v>0</v>
      </c>
      <c r="BI29" s="590" t="str">
        <f t="shared" si="11"/>
        <v>No Line Item</v>
      </c>
      <c r="BJ29" s="1080"/>
      <c r="BK29" s="1081"/>
      <c r="BL29" s="1081"/>
      <c r="BM29" s="1081"/>
      <c r="BN29" s="1081"/>
      <c r="BO29" s="1082"/>
      <c r="BP29" s="4"/>
      <c r="BQ29" s="3"/>
      <c r="BR29" s="5"/>
      <c r="BS29" s="6"/>
      <c r="BT29" s="591">
        <f>BQ29*BS29</f>
        <v>0</v>
      </c>
    </row>
    <row r="30" spans="1:72" ht="23.85" customHeight="1" x14ac:dyDescent="0.2">
      <c r="A30" s="590" t="str">
        <f t="shared" si="6"/>
        <v>No Line Item</v>
      </c>
      <c r="B30" s="1080"/>
      <c r="C30" s="1081"/>
      <c r="D30" s="1081"/>
      <c r="E30" s="1081"/>
      <c r="F30" s="1081"/>
      <c r="G30" s="1082"/>
      <c r="H30" s="4"/>
      <c r="I30" s="3"/>
      <c r="J30" s="5"/>
      <c r="K30" s="6"/>
      <c r="L30" s="591">
        <f t="shared" si="0"/>
        <v>0</v>
      </c>
      <c r="M30" s="590" t="str">
        <f t="shared" si="7"/>
        <v>No Line Item</v>
      </c>
      <c r="N30" s="1080"/>
      <c r="O30" s="1081"/>
      <c r="P30" s="1081"/>
      <c r="Q30" s="1081"/>
      <c r="R30" s="1081"/>
      <c r="S30" s="1082"/>
      <c r="T30" s="4"/>
      <c r="U30" s="3"/>
      <c r="V30" s="5"/>
      <c r="W30" s="6"/>
      <c r="X30" s="591">
        <f>U30*W30</f>
        <v>0</v>
      </c>
      <c r="Y30" s="590" t="str">
        <f t="shared" si="8"/>
        <v>No Line Item</v>
      </c>
      <c r="Z30" s="1080"/>
      <c r="AA30" s="1081"/>
      <c r="AB30" s="1081"/>
      <c r="AC30" s="1081"/>
      <c r="AD30" s="1081"/>
      <c r="AE30" s="1082"/>
      <c r="AF30" s="4"/>
      <c r="AG30" s="3"/>
      <c r="AH30" s="5"/>
      <c r="AI30" s="6"/>
      <c r="AJ30" s="591">
        <f>AG30*AI30</f>
        <v>0</v>
      </c>
      <c r="AK30" s="590" t="str">
        <f t="shared" si="9"/>
        <v>No Line Item</v>
      </c>
      <c r="AL30" s="1080"/>
      <c r="AM30" s="1081"/>
      <c r="AN30" s="1081"/>
      <c r="AO30" s="1081"/>
      <c r="AP30" s="1081"/>
      <c r="AQ30" s="1082"/>
      <c r="AR30" s="4"/>
      <c r="AS30" s="3"/>
      <c r="AT30" s="5"/>
      <c r="AU30" s="6"/>
      <c r="AV30" s="591">
        <f>AS30*AU30</f>
        <v>0</v>
      </c>
      <c r="AW30" s="590" t="str">
        <f t="shared" si="10"/>
        <v>No Line Item</v>
      </c>
      <c r="AX30" s="1080"/>
      <c r="AY30" s="1081"/>
      <c r="AZ30" s="1081"/>
      <c r="BA30" s="1081"/>
      <c r="BB30" s="1081"/>
      <c r="BC30" s="1082"/>
      <c r="BD30" s="4"/>
      <c r="BE30" s="3"/>
      <c r="BF30" s="5"/>
      <c r="BG30" s="6"/>
      <c r="BH30" s="591">
        <f>BE30*BG30</f>
        <v>0</v>
      </c>
      <c r="BI30" s="590" t="str">
        <f t="shared" si="11"/>
        <v>No Line Item</v>
      </c>
      <c r="BJ30" s="1080"/>
      <c r="BK30" s="1081"/>
      <c r="BL30" s="1081"/>
      <c r="BM30" s="1081"/>
      <c r="BN30" s="1081"/>
      <c r="BO30" s="1082"/>
      <c r="BP30" s="4"/>
      <c r="BQ30" s="3"/>
      <c r="BR30" s="5"/>
      <c r="BS30" s="6"/>
      <c r="BT30" s="591">
        <f>BQ30*BS30</f>
        <v>0</v>
      </c>
    </row>
    <row r="31" spans="1:72" ht="23.85" customHeight="1" thickBot="1" x14ac:dyDescent="0.25">
      <c r="A31" s="590" t="str">
        <f>IF(AND(I31=0,K31=0,B31=""),"No Line Item",A30+1)</f>
        <v>No Line Item</v>
      </c>
      <c r="B31" s="1080"/>
      <c r="C31" s="1081"/>
      <c r="D31" s="1081"/>
      <c r="E31" s="1081"/>
      <c r="F31" s="1081"/>
      <c r="G31" s="1082"/>
      <c r="H31" s="4"/>
      <c r="I31" s="3"/>
      <c r="J31" s="5"/>
      <c r="K31" s="6"/>
      <c r="L31" s="591">
        <f t="shared" si="0"/>
        <v>0</v>
      </c>
      <c r="M31" s="590" t="str">
        <f>IF(AND(U31=0,W31=0,N31=""),"No Line Item",M30+1)</f>
        <v>No Line Item</v>
      </c>
      <c r="N31" s="1080"/>
      <c r="O31" s="1081"/>
      <c r="P31" s="1081"/>
      <c r="Q31" s="1081"/>
      <c r="R31" s="1081"/>
      <c r="S31" s="1082"/>
      <c r="T31" s="4"/>
      <c r="U31" s="3"/>
      <c r="V31" s="5"/>
      <c r="W31" s="6"/>
      <c r="X31" s="591">
        <f>U31*W31</f>
        <v>0</v>
      </c>
      <c r="Y31" s="590" t="str">
        <f>IF(AND(AG31=0,AI31=0,Z31=""),"No Line Item",Y30+1)</f>
        <v>No Line Item</v>
      </c>
      <c r="Z31" s="1080"/>
      <c r="AA31" s="1081"/>
      <c r="AB31" s="1081"/>
      <c r="AC31" s="1081"/>
      <c r="AD31" s="1081"/>
      <c r="AE31" s="1082"/>
      <c r="AF31" s="4"/>
      <c r="AG31" s="3"/>
      <c r="AH31" s="5"/>
      <c r="AI31" s="6"/>
      <c r="AJ31" s="591">
        <f>AG31*AI31</f>
        <v>0</v>
      </c>
      <c r="AK31" s="590" t="str">
        <f>IF(AND(AS31=0,AU31=0,AL31=""),"No Line Item",AK30+1)</f>
        <v>No Line Item</v>
      </c>
      <c r="AL31" s="1080"/>
      <c r="AM31" s="1081"/>
      <c r="AN31" s="1081"/>
      <c r="AO31" s="1081"/>
      <c r="AP31" s="1081"/>
      <c r="AQ31" s="1082"/>
      <c r="AR31" s="4"/>
      <c r="AS31" s="3"/>
      <c r="AT31" s="5"/>
      <c r="AU31" s="6"/>
      <c r="AV31" s="591">
        <f>AS31*AU31</f>
        <v>0</v>
      </c>
      <c r="AW31" s="590" t="str">
        <f>IF(AND(BE31=0,BG31=0,AX31=""),"No Line Item",AW30+1)</f>
        <v>No Line Item</v>
      </c>
      <c r="AX31" s="1080"/>
      <c r="AY31" s="1081"/>
      <c r="AZ31" s="1081"/>
      <c r="BA31" s="1081"/>
      <c r="BB31" s="1081"/>
      <c r="BC31" s="1082"/>
      <c r="BD31" s="4"/>
      <c r="BE31" s="3"/>
      <c r="BF31" s="5"/>
      <c r="BG31" s="6"/>
      <c r="BH31" s="591">
        <f>BE31*BG31</f>
        <v>0</v>
      </c>
      <c r="BI31" s="590" t="str">
        <f>IF(AND(BQ31=0,BS31=0,BJ31=""),"No Line Item",BI30+1)</f>
        <v>No Line Item</v>
      </c>
      <c r="BJ31" s="1080"/>
      <c r="BK31" s="1081"/>
      <c r="BL31" s="1081"/>
      <c r="BM31" s="1081"/>
      <c r="BN31" s="1081"/>
      <c r="BO31" s="1082"/>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242</v>
      </c>
      <c r="G36" s="609">
        <f>G6</f>
        <v>43952</v>
      </c>
      <c r="H36" s="13"/>
      <c r="I36" s="14"/>
      <c r="J36" s="569"/>
      <c r="K36" s="753" t="s">
        <v>90</v>
      </c>
      <c r="L36" s="568"/>
      <c r="M36" s="576"/>
      <c r="N36" s="568"/>
      <c r="O36" s="595"/>
      <c r="P36" s="596"/>
      <c r="Q36" s="595"/>
      <c r="R36" s="757" t="s">
        <v>242</v>
      </c>
      <c r="S36" s="609">
        <f>S6</f>
        <v>0</v>
      </c>
      <c r="T36" s="13"/>
      <c r="U36" s="14"/>
      <c r="V36" s="569"/>
      <c r="W36" s="753" t="s">
        <v>90</v>
      </c>
      <c r="X36" s="568"/>
      <c r="Y36" s="576"/>
      <c r="Z36" s="568"/>
      <c r="AA36" s="595"/>
      <c r="AB36" s="596"/>
      <c r="AC36" s="595"/>
      <c r="AD36" s="757" t="s">
        <v>242</v>
      </c>
      <c r="AE36" s="609">
        <f>AE6</f>
        <v>0</v>
      </c>
      <c r="AF36" s="13"/>
      <c r="AG36" s="14"/>
      <c r="AH36" s="569"/>
      <c r="AI36" s="753" t="s">
        <v>90</v>
      </c>
      <c r="AJ36" s="568"/>
      <c r="AK36" s="576"/>
      <c r="AL36" s="568"/>
      <c r="AM36" s="595"/>
      <c r="AN36" s="596"/>
      <c r="AO36" s="595"/>
      <c r="AP36" s="757" t="s">
        <v>242</v>
      </c>
      <c r="AQ36" s="609">
        <f>AQ6</f>
        <v>41609</v>
      </c>
      <c r="AR36" s="13"/>
      <c r="AS36" s="14"/>
      <c r="AT36" s="569"/>
      <c r="AU36" s="753" t="s">
        <v>90</v>
      </c>
      <c r="AV36" s="568"/>
      <c r="AW36" s="576"/>
      <c r="AX36" s="568"/>
      <c r="AY36" s="595"/>
      <c r="AZ36" s="596"/>
      <c r="BA36" s="595"/>
      <c r="BB36" s="757" t="s">
        <v>242</v>
      </c>
      <c r="BC36" s="609">
        <f>BC6</f>
        <v>41609</v>
      </c>
      <c r="BD36" s="13"/>
      <c r="BE36" s="14"/>
      <c r="BF36" s="569"/>
      <c r="BG36" s="753" t="s">
        <v>90</v>
      </c>
      <c r="BH36" s="568"/>
      <c r="BI36" s="576"/>
      <c r="BJ36" s="568"/>
      <c r="BK36" s="595"/>
      <c r="BL36" s="596"/>
      <c r="BM36" s="595"/>
      <c r="BN36" s="757" t="s">
        <v>242</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43962</v>
      </c>
      <c r="J39" s="569"/>
      <c r="M39" s="606" t="s">
        <v>93</v>
      </c>
      <c r="R39" s="569"/>
      <c r="S39" s="569" t="s">
        <v>94</v>
      </c>
      <c r="T39" s="569"/>
      <c r="U39" s="607">
        <f ca="1">TODAY()</f>
        <v>43962</v>
      </c>
      <c r="V39" s="569"/>
      <c r="Y39" s="606" t="s">
        <v>93</v>
      </c>
      <c r="AD39" s="569"/>
      <c r="AE39" s="569" t="s">
        <v>94</v>
      </c>
      <c r="AF39" s="569"/>
      <c r="AG39" s="607">
        <f ca="1">TODAY()</f>
        <v>43962</v>
      </c>
      <c r="AH39" s="569"/>
      <c r="AK39" s="606" t="s">
        <v>93</v>
      </c>
      <c r="AP39" s="569"/>
      <c r="AQ39" s="569" t="s">
        <v>94</v>
      </c>
      <c r="AR39" s="569"/>
      <c r="AS39" s="607">
        <f ca="1">TODAY()</f>
        <v>43962</v>
      </c>
      <c r="AT39" s="569"/>
      <c r="AW39" s="606" t="s">
        <v>93</v>
      </c>
      <c r="BB39" s="569"/>
      <c r="BC39" s="569" t="s">
        <v>94</v>
      </c>
      <c r="BD39" s="569"/>
      <c r="BE39" s="607">
        <f ca="1">TODAY()</f>
        <v>43962</v>
      </c>
      <c r="BF39" s="569"/>
      <c r="BI39" s="606" t="s">
        <v>93</v>
      </c>
      <c r="BN39" s="569"/>
      <c r="BO39" s="569" t="s">
        <v>94</v>
      </c>
      <c r="BP39" s="569"/>
      <c r="BQ39" s="607">
        <f ca="1">TODAY()</f>
        <v>43962</v>
      </c>
      <c r="BR39" s="569"/>
    </row>
    <row r="40" spans="1:72" x14ac:dyDescent="0.2">
      <c r="A40" s="1023" t="s">
        <v>0</v>
      </c>
      <c r="B40" s="855"/>
      <c r="C40" s="855"/>
      <c r="D40" s="562"/>
      <c r="E40" s="563"/>
      <c r="F40" s="563"/>
      <c r="G40" s="563"/>
      <c r="H40" s="563"/>
      <c r="I40" s="563"/>
      <c r="J40" s="564"/>
      <c r="K40" s="563" t="s">
        <v>72</v>
      </c>
      <c r="L40" s="564"/>
      <c r="M40" s="1023" t="s">
        <v>0</v>
      </c>
      <c r="N40" s="855"/>
      <c r="O40" s="855"/>
      <c r="P40" s="562"/>
      <c r="Q40" s="563"/>
      <c r="R40" s="563"/>
      <c r="S40" s="563"/>
      <c r="T40" s="563"/>
      <c r="U40" s="563"/>
      <c r="V40" s="564"/>
      <c r="W40" s="563" t="s">
        <v>72</v>
      </c>
      <c r="X40" s="564"/>
      <c r="Y40" s="1023" t="s">
        <v>0</v>
      </c>
      <c r="Z40" s="855"/>
      <c r="AA40" s="855"/>
      <c r="AB40" s="562"/>
      <c r="AC40" s="563"/>
      <c r="AD40" s="563"/>
      <c r="AE40" s="563"/>
      <c r="AF40" s="563"/>
      <c r="AG40" s="563"/>
      <c r="AH40" s="564"/>
      <c r="AI40" s="563" t="s">
        <v>72</v>
      </c>
      <c r="AJ40" s="564"/>
      <c r="AK40" s="1023" t="s">
        <v>0</v>
      </c>
      <c r="AL40" s="855"/>
      <c r="AM40" s="855"/>
      <c r="AN40" s="562"/>
      <c r="AO40" s="563"/>
      <c r="AP40" s="563"/>
      <c r="AQ40" s="563"/>
      <c r="AR40" s="563"/>
      <c r="AS40" s="563"/>
      <c r="AT40" s="564"/>
      <c r="AU40" s="563" t="s">
        <v>72</v>
      </c>
      <c r="AV40" s="564"/>
      <c r="AW40" s="1023" t="s">
        <v>0</v>
      </c>
      <c r="AX40" s="855"/>
      <c r="AY40" s="855"/>
      <c r="AZ40" s="562"/>
      <c r="BA40" s="563"/>
      <c r="BB40" s="563"/>
      <c r="BC40" s="563"/>
      <c r="BD40" s="563"/>
      <c r="BE40" s="563"/>
      <c r="BF40" s="564"/>
      <c r="BG40" s="563" t="s">
        <v>72</v>
      </c>
      <c r="BH40" s="564"/>
      <c r="BI40" s="1023" t="s">
        <v>0</v>
      </c>
      <c r="BJ40" s="855"/>
      <c r="BK40" s="855"/>
      <c r="BL40" s="562"/>
      <c r="BM40" s="563"/>
      <c r="BN40" s="563"/>
      <c r="BO40" s="563"/>
      <c r="BP40" s="563"/>
      <c r="BQ40" s="563"/>
      <c r="BR40" s="564"/>
      <c r="BS40" s="563" t="s">
        <v>72</v>
      </c>
      <c r="BT40" s="564"/>
    </row>
    <row r="41" spans="1:72" x14ac:dyDescent="0.2">
      <c r="A41" s="1006" t="s">
        <v>238</v>
      </c>
      <c r="B41" s="881"/>
      <c r="C41" s="881"/>
      <c r="D41" s="566"/>
      <c r="E41" s="569"/>
      <c r="F41" s="569"/>
      <c r="G41" s="754" t="s">
        <v>73</v>
      </c>
      <c r="H41" s="754"/>
      <c r="I41" s="754"/>
      <c r="J41" s="568"/>
      <c r="K41" s="569"/>
      <c r="L41" s="568"/>
      <c r="M41" s="1006" t="s">
        <v>238</v>
      </c>
      <c r="N41" s="881"/>
      <c r="O41" s="881"/>
      <c r="P41" s="566"/>
      <c r="Q41" s="569"/>
      <c r="R41" s="569"/>
      <c r="S41" s="754" t="s">
        <v>73</v>
      </c>
      <c r="T41" s="754"/>
      <c r="U41" s="754"/>
      <c r="V41" s="568"/>
      <c r="W41" s="569"/>
      <c r="X41" s="568"/>
      <c r="Y41" s="1006" t="s">
        <v>238</v>
      </c>
      <c r="Z41" s="881"/>
      <c r="AA41" s="881"/>
      <c r="AB41" s="566"/>
      <c r="AC41" s="569"/>
      <c r="AD41" s="569"/>
      <c r="AE41" s="754" t="s">
        <v>73</v>
      </c>
      <c r="AF41" s="754"/>
      <c r="AG41" s="754"/>
      <c r="AH41" s="568"/>
      <c r="AI41" s="569"/>
      <c r="AJ41" s="568"/>
      <c r="AK41" s="1006" t="s">
        <v>238</v>
      </c>
      <c r="AL41" s="881"/>
      <c r="AM41" s="881"/>
      <c r="AN41" s="566"/>
      <c r="AO41" s="569"/>
      <c r="AP41" s="569"/>
      <c r="AQ41" s="754" t="s">
        <v>73</v>
      </c>
      <c r="AR41" s="754"/>
      <c r="AS41" s="754"/>
      <c r="AT41" s="568"/>
      <c r="AU41" s="569"/>
      <c r="AV41" s="568"/>
      <c r="AW41" s="1006" t="s">
        <v>238</v>
      </c>
      <c r="AX41" s="881"/>
      <c r="AY41" s="881"/>
      <c r="AZ41" s="566"/>
      <c r="BA41" s="569"/>
      <c r="BB41" s="569"/>
      <c r="BC41" s="754" t="s">
        <v>73</v>
      </c>
      <c r="BD41" s="754"/>
      <c r="BE41" s="754"/>
      <c r="BF41" s="568"/>
      <c r="BG41" s="569"/>
      <c r="BH41" s="568"/>
      <c r="BI41" s="1006" t="s">
        <v>238</v>
      </c>
      <c r="BJ41" s="881"/>
      <c r="BK41" s="881"/>
      <c r="BL41" s="566"/>
      <c r="BM41" s="569"/>
      <c r="BN41" s="569"/>
      <c r="BO41" s="754" t="s">
        <v>73</v>
      </c>
      <c r="BP41" s="754"/>
      <c r="BQ41" s="754"/>
      <c r="BR41" s="568"/>
      <c r="BS41" s="569"/>
      <c r="BT41" s="568"/>
    </row>
    <row r="42" spans="1:72" x14ac:dyDescent="0.2">
      <c r="A42" s="1006" t="s">
        <v>3</v>
      </c>
      <c r="B42" s="881"/>
      <c r="C42" s="881"/>
      <c r="D42" s="566"/>
      <c r="E42" s="569"/>
      <c r="F42" s="569"/>
      <c r="G42" s="569"/>
      <c r="H42" s="569"/>
      <c r="I42" s="569"/>
      <c r="J42" s="568"/>
      <c r="K42" s="755" t="s">
        <v>202</v>
      </c>
      <c r="L42" s="571"/>
      <c r="M42" s="1006" t="s">
        <v>3</v>
      </c>
      <c r="N42" s="881"/>
      <c r="O42" s="881"/>
      <c r="P42" s="566"/>
      <c r="Q42" s="569"/>
      <c r="R42" s="569"/>
      <c r="S42" s="569"/>
      <c r="T42" s="569"/>
      <c r="U42" s="569"/>
      <c r="V42" s="568"/>
      <c r="W42" s="755" t="s">
        <v>202</v>
      </c>
      <c r="X42" s="571"/>
      <c r="Y42" s="1006" t="s">
        <v>3</v>
      </c>
      <c r="Z42" s="881"/>
      <c r="AA42" s="881"/>
      <c r="AB42" s="566"/>
      <c r="AC42" s="569"/>
      <c r="AD42" s="569"/>
      <c r="AE42" s="569"/>
      <c r="AF42" s="569"/>
      <c r="AG42" s="569"/>
      <c r="AH42" s="568"/>
      <c r="AI42" s="755" t="s">
        <v>202</v>
      </c>
      <c r="AJ42" s="571"/>
      <c r="AK42" s="1006" t="s">
        <v>3</v>
      </c>
      <c r="AL42" s="881"/>
      <c r="AM42" s="881"/>
      <c r="AN42" s="566"/>
      <c r="AO42" s="569"/>
      <c r="AP42" s="569"/>
      <c r="AQ42" s="569"/>
      <c r="AR42" s="569"/>
      <c r="AS42" s="569"/>
      <c r="AT42" s="568"/>
      <c r="AU42" s="755" t="s">
        <v>202</v>
      </c>
      <c r="AV42" s="571"/>
      <c r="AW42" s="1006" t="s">
        <v>3</v>
      </c>
      <c r="AX42" s="881"/>
      <c r="AY42" s="881"/>
      <c r="AZ42" s="566"/>
      <c r="BA42" s="569"/>
      <c r="BB42" s="569"/>
      <c r="BC42" s="569"/>
      <c r="BD42" s="569"/>
      <c r="BE42" s="569"/>
      <c r="BF42" s="568"/>
      <c r="BG42" s="755" t="s">
        <v>202</v>
      </c>
      <c r="BH42" s="571"/>
      <c r="BI42" s="1006" t="s">
        <v>3</v>
      </c>
      <c r="BJ42" s="881"/>
      <c r="BK42" s="881"/>
      <c r="BL42" s="566"/>
      <c r="BM42" s="569"/>
      <c r="BN42" s="569"/>
      <c r="BO42" s="569"/>
      <c r="BP42" s="569"/>
      <c r="BQ42" s="569"/>
      <c r="BR42" s="568"/>
      <c r="BS42" s="755" t="s">
        <v>202</v>
      </c>
      <c r="BT42" s="571"/>
    </row>
    <row r="43" spans="1:72" ht="13.5" thickBot="1" x14ac:dyDescent="0.25">
      <c r="A43" s="1057" t="s">
        <v>555</v>
      </c>
      <c r="B43" s="977"/>
      <c r="C43" s="1083"/>
      <c r="D43" s="572"/>
      <c r="E43" s="573"/>
      <c r="F43" s="573"/>
      <c r="G43" s="573"/>
      <c r="H43" s="573"/>
      <c r="I43" s="573"/>
      <c r="J43" s="574"/>
      <c r="K43" s="575" t="s">
        <v>74</v>
      </c>
      <c r="L43" s="571"/>
      <c r="M43" s="1057" t="s">
        <v>555</v>
      </c>
      <c r="N43" s="977"/>
      <c r="O43" s="1083"/>
      <c r="P43" s="572"/>
      <c r="Q43" s="573"/>
      <c r="R43" s="573"/>
      <c r="S43" s="573"/>
      <c r="T43" s="573"/>
      <c r="U43" s="573"/>
      <c r="V43" s="574"/>
      <c r="W43" s="575" t="s">
        <v>74</v>
      </c>
      <c r="X43" s="571"/>
      <c r="Y43" s="1057" t="s">
        <v>555</v>
      </c>
      <c r="Z43" s="977"/>
      <c r="AA43" s="1083"/>
      <c r="AB43" s="572"/>
      <c r="AC43" s="573"/>
      <c r="AD43" s="573"/>
      <c r="AE43" s="573"/>
      <c r="AF43" s="573"/>
      <c r="AG43" s="573"/>
      <c r="AH43" s="574"/>
      <c r="AI43" s="575" t="s">
        <v>74</v>
      </c>
      <c r="AJ43" s="571"/>
      <c r="AK43" s="1057" t="s">
        <v>555</v>
      </c>
      <c r="AL43" s="977"/>
      <c r="AM43" s="1083"/>
      <c r="AN43" s="572"/>
      <c r="AO43" s="573"/>
      <c r="AP43" s="573"/>
      <c r="AQ43" s="573"/>
      <c r="AR43" s="573"/>
      <c r="AS43" s="573"/>
      <c r="AT43" s="574"/>
      <c r="AU43" s="575" t="s">
        <v>74</v>
      </c>
      <c r="AV43" s="571"/>
      <c r="AW43" s="1057" t="s">
        <v>555</v>
      </c>
      <c r="AX43" s="977"/>
      <c r="AY43" s="1083"/>
      <c r="AZ43" s="572"/>
      <c r="BA43" s="573"/>
      <c r="BB43" s="573"/>
      <c r="BC43" s="573"/>
      <c r="BD43" s="573"/>
      <c r="BE43" s="573"/>
      <c r="BF43" s="574"/>
      <c r="BG43" s="575" t="s">
        <v>74</v>
      </c>
      <c r="BH43" s="571"/>
      <c r="BI43" s="1057" t="s">
        <v>555</v>
      </c>
      <c r="BJ43" s="977"/>
      <c r="BK43" s="1083"/>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101" t="str">
        <f>A6</f>
        <v>USCGC CHARLES SEXTON</v>
      </c>
      <c r="B45" s="1085"/>
      <c r="C45" s="1085"/>
      <c r="D45" s="1085"/>
      <c r="E45" s="1085"/>
      <c r="F45" s="1086"/>
      <c r="G45" s="1102">
        <f>G6</f>
        <v>43952</v>
      </c>
      <c r="H45" s="1085"/>
      <c r="I45" s="1085"/>
      <c r="J45" s="1086"/>
      <c r="K45" s="569"/>
      <c r="L45" s="578"/>
      <c r="M45" s="1101" t="str">
        <f>M6</f>
        <v>USCGC CHARLES SEXTON</v>
      </c>
      <c r="N45" s="1085"/>
      <c r="O45" s="1085"/>
      <c r="P45" s="1085"/>
      <c r="Q45" s="1085"/>
      <c r="R45" s="1086"/>
      <c r="S45" s="1102">
        <f>S6</f>
        <v>0</v>
      </c>
      <c r="T45" s="1085"/>
      <c r="U45" s="1085"/>
      <c r="V45" s="1086"/>
      <c r="W45" s="569"/>
      <c r="X45" s="578"/>
      <c r="Y45" s="1101" t="str">
        <f>Y6</f>
        <v>USCGC CHARLES SEXTON</v>
      </c>
      <c r="Z45" s="1085"/>
      <c r="AA45" s="1085"/>
      <c r="AB45" s="1085"/>
      <c r="AC45" s="1085"/>
      <c r="AD45" s="1086"/>
      <c r="AE45" s="1102">
        <f>AE6</f>
        <v>0</v>
      </c>
      <c r="AF45" s="1085"/>
      <c r="AG45" s="1085"/>
      <c r="AH45" s="1086"/>
      <c r="AI45" s="569"/>
      <c r="AJ45" s="578"/>
      <c r="AK45" s="1101" t="str">
        <f>AK6</f>
        <v>USCGC CHARLES SEXTON</v>
      </c>
      <c r="AL45" s="1085"/>
      <c r="AM45" s="1085"/>
      <c r="AN45" s="1085"/>
      <c r="AO45" s="1085"/>
      <c r="AP45" s="1086"/>
      <c r="AQ45" s="1102">
        <f>AQ6</f>
        <v>41609</v>
      </c>
      <c r="AR45" s="1085"/>
      <c r="AS45" s="1085"/>
      <c r="AT45" s="1086"/>
      <c r="AU45" s="569"/>
      <c r="AV45" s="578"/>
      <c r="AW45" s="1101" t="str">
        <f>AW6</f>
        <v>USCGC CHARLES SEXTON</v>
      </c>
      <c r="AX45" s="1085"/>
      <c r="AY45" s="1085"/>
      <c r="AZ45" s="1085"/>
      <c r="BA45" s="1085"/>
      <c r="BB45" s="1086"/>
      <c r="BC45" s="1102">
        <f>BC6</f>
        <v>41609</v>
      </c>
      <c r="BD45" s="1085"/>
      <c r="BE45" s="1085"/>
      <c r="BF45" s="1086"/>
      <c r="BG45" s="569"/>
      <c r="BH45" s="578"/>
      <c r="BI45" s="1101" t="str">
        <f>BI6</f>
        <v>USCGC CHARLES SEXTON</v>
      </c>
      <c r="BJ45" s="1085"/>
      <c r="BK45" s="1085"/>
      <c r="BL45" s="1085"/>
      <c r="BM45" s="1085"/>
      <c r="BN45" s="1086"/>
      <c r="BO45" s="1102">
        <f>BO6</f>
        <v>41609</v>
      </c>
      <c r="BP45" s="1085"/>
      <c r="BQ45" s="1085"/>
      <c r="BR45" s="1086"/>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98">
        <f>A8</f>
        <v>0</v>
      </c>
      <c r="B47" s="1099"/>
      <c r="C47" s="1099"/>
      <c r="D47" s="1099"/>
      <c r="E47" s="1099"/>
      <c r="F47" s="1099"/>
      <c r="G47" s="1099"/>
      <c r="H47" s="1099"/>
      <c r="I47" s="1099"/>
      <c r="J47" s="1100"/>
      <c r="K47" s="569"/>
      <c r="L47" s="578"/>
      <c r="M47" s="1098">
        <f>M8</f>
        <v>0</v>
      </c>
      <c r="N47" s="1099"/>
      <c r="O47" s="1099"/>
      <c r="P47" s="1099"/>
      <c r="Q47" s="1099"/>
      <c r="R47" s="1099"/>
      <c r="S47" s="1099"/>
      <c r="T47" s="1099"/>
      <c r="U47" s="1099"/>
      <c r="V47" s="1100"/>
      <c r="W47" s="569"/>
      <c r="X47" s="578"/>
      <c r="Y47" s="1098">
        <f>Y8</f>
        <v>0</v>
      </c>
      <c r="Z47" s="1099"/>
      <c r="AA47" s="1099"/>
      <c r="AB47" s="1099"/>
      <c r="AC47" s="1099"/>
      <c r="AD47" s="1099"/>
      <c r="AE47" s="1099"/>
      <c r="AF47" s="1099"/>
      <c r="AG47" s="1099"/>
      <c r="AH47" s="1100"/>
      <c r="AI47" s="569"/>
      <c r="AJ47" s="578"/>
      <c r="AK47" s="1098">
        <f>AK8</f>
        <v>0</v>
      </c>
      <c r="AL47" s="1099"/>
      <c r="AM47" s="1099"/>
      <c r="AN47" s="1099"/>
      <c r="AO47" s="1099"/>
      <c r="AP47" s="1099"/>
      <c r="AQ47" s="1099"/>
      <c r="AR47" s="1099"/>
      <c r="AS47" s="1099"/>
      <c r="AT47" s="1100"/>
      <c r="AU47" s="569"/>
      <c r="AV47" s="578"/>
      <c r="AW47" s="1098">
        <f>AW8</f>
        <v>0</v>
      </c>
      <c r="AX47" s="1099"/>
      <c r="AY47" s="1099"/>
      <c r="AZ47" s="1099"/>
      <c r="BA47" s="1099"/>
      <c r="BB47" s="1099"/>
      <c r="BC47" s="1099"/>
      <c r="BD47" s="1099"/>
      <c r="BE47" s="1099"/>
      <c r="BF47" s="1100"/>
      <c r="BG47" s="569"/>
      <c r="BH47" s="578"/>
      <c r="BI47" s="1098">
        <f>BI8</f>
        <v>0</v>
      </c>
      <c r="BJ47" s="1099"/>
      <c r="BK47" s="1099"/>
      <c r="BL47" s="1099"/>
      <c r="BM47" s="1099"/>
      <c r="BN47" s="1099"/>
      <c r="BO47" s="1099"/>
      <c r="BP47" s="1099"/>
      <c r="BQ47" s="1099"/>
      <c r="BR47" s="1100"/>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9" t="s">
        <v>203</v>
      </c>
      <c r="B49" s="1090"/>
      <c r="C49" s="1090"/>
      <c r="D49" s="1090"/>
      <c r="E49" s="1090"/>
      <c r="F49" s="1091"/>
      <c r="G49" s="1089"/>
      <c r="H49" s="1090"/>
      <c r="I49" s="1090"/>
      <c r="J49" s="1091"/>
      <c r="K49" s="573" t="s">
        <v>205</v>
      </c>
      <c r="L49" s="574"/>
      <c r="M49" s="1089" t="s">
        <v>203</v>
      </c>
      <c r="N49" s="1090"/>
      <c r="O49" s="1090"/>
      <c r="P49" s="1090"/>
      <c r="Q49" s="1090"/>
      <c r="R49" s="1091"/>
      <c r="S49" s="1089"/>
      <c r="T49" s="1090"/>
      <c r="U49" s="1090"/>
      <c r="V49" s="1091"/>
      <c r="W49" s="573" t="s">
        <v>205</v>
      </c>
      <c r="X49" s="574"/>
      <c r="Y49" s="1089" t="s">
        <v>203</v>
      </c>
      <c r="Z49" s="1090"/>
      <c r="AA49" s="1090"/>
      <c r="AB49" s="1090"/>
      <c r="AC49" s="1090"/>
      <c r="AD49" s="1091"/>
      <c r="AE49" s="1089"/>
      <c r="AF49" s="1090"/>
      <c r="AG49" s="1090"/>
      <c r="AH49" s="1091"/>
      <c r="AI49" s="573" t="s">
        <v>205</v>
      </c>
      <c r="AJ49" s="574"/>
      <c r="AK49" s="1089" t="s">
        <v>203</v>
      </c>
      <c r="AL49" s="1090"/>
      <c r="AM49" s="1090"/>
      <c r="AN49" s="1090"/>
      <c r="AO49" s="1090"/>
      <c r="AP49" s="1091"/>
      <c r="AQ49" s="1089"/>
      <c r="AR49" s="1090"/>
      <c r="AS49" s="1090"/>
      <c r="AT49" s="1091"/>
      <c r="AU49" s="573" t="s">
        <v>205</v>
      </c>
      <c r="AV49" s="574"/>
      <c r="AW49" s="1089" t="s">
        <v>203</v>
      </c>
      <c r="AX49" s="1090"/>
      <c r="AY49" s="1090"/>
      <c r="AZ49" s="1090"/>
      <c r="BA49" s="1090"/>
      <c r="BB49" s="1091"/>
      <c r="BC49" s="1089"/>
      <c r="BD49" s="1090"/>
      <c r="BE49" s="1090"/>
      <c r="BF49" s="1091"/>
      <c r="BG49" s="573" t="s">
        <v>205</v>
      </c>
      <c r="BH49" s="574"/>
      <c r="BI49" s="1089" t="s">
        <v>203</v>
      </c>
      <c r="BJ49" s="1090"/>
      <c r="BK49" s="1090"/>
      <c r="BL49" s="1090"/>
      <c r="BM49" s="1090"/>
      <c r="BN49" s="1091"/>
      <c r="BO49" s="1089"/>
      <c r="BP49" s="1090"/>
      <c r="BQ49" s="1090"/>
      <c r="BR49" s="1091"/>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80"/>
      <c r="C52" s="1081"/>
      <c r="D52" s="1081"/>
      <c r="E52" s="1081"/>
      <c r="F52" s="1081"/>
      <c r="G52" s="1082"/>
      <c r="H52" s="4"/>
      <c r="I52" s="3"/>
      <c r="J52" s="5"/>
      <c r="K52" s="6"/>
      <c r="L52" s="591">
        <f t="shared" ref="L52:L70" si="12">I52*K52</f>
        <v>0</v>
      </c>
      <c r="M52" s="590" t="str">
        <f>IF(AND(U52=0,W52=0,N52=""),"No Line Item",M31+1)</f>
        <v>No Line Item</v>
      </c>
      <c r="N52" s="1080"/>
      <c r="O52" s="1081"/>
      <c r="P52" s="1081"/>
      <c r="Q52" s="1081"/>
      <c r="R52" s="1081"/>
      <c r="S52" s="1082"/>
      <c r="T52" s="4"/>
      <c r="U52" s="3"/>
      <c r="V52" s="5"/>
      <c r="W52" s="6"/>
      <c r="X52" s="591">
        <f t="shared" ref="X52:X67" si="13">U52*W52</f>
        <v>0</v>
      </c>
      <c r="Y52" s="590" t="str">
        <f>IF(AND(AG52=0,AI52=0,Z52=""),"No Line Item",Y31+1)</f>
        <v>No Line Item</v>
      </c>
      <c r="Z52" s="1080"/>
      <c r="AA52" s="1081"/>
      <c r="AB52" s="1081"/>
      <c r="AC52" s="1081"/>
      <c r="AD52" s="1081"/>
      <c r="AE52" s="1082"/>
      <c r="AF52" s="4"/>
      <c r="AG52" s="3"/>
      <c r="AH52" s="5"/>
      <c r="AI52" s="6"/>
      <c r="AJ52" s="591">
        <f t="shared" ref="AJ52:AJ67" si="14">AG52*AI52</f>
        <v>0</v>
      </c>
      <c r="AK52" s="590" t="str">
        <f>IF(AND(AS52=0,AU52=0,AL52=""),"No Line Item",AK31+1)</f>
        <v>No Line Item</v>
      </c>
      <c r="AL52" s="1080"/>
      <c r="AM52" s="1081"/>
      <c r="AN52" s="1081"/>
      <c r="AO52" s="1081"/>
      <c r="AP52" s="1081"/>
      <c r="AQ52" s="1082"/>
      <c r="AR52" s="4"/>
      <c r="AS52" s="3"/>
      <c r="AT52" s="5"/>
      <c r="AU52" s="6"/>
      <c r="AV52" s="591">
        <f t="shared" ref="AV52:AV67" si="15">AS52*AU52</f>
        <v>0</v>
      </c>
      <c r="AW52" s="590" t="str">
        <f>IF(AND(BE52=0,BG52=0,AX52=""),"No Line Item",AW31+1)</f>
        <v>No Line Item</v>
      </c>
      <c r="AX52" s="1080"/>
      <c r="AY52" s="1081"/>
      <c r="AZ52" s="1081"/>
      <c r="BA52" s="1081"/>
      <c r="BB52" s="1081"/>
      <c r="BC52" s="1082"/>
      <c r="BD52" s="4"/>
      <c r="BE52" s="3"/>
      <c r="BF52" s="5"/>
      <c r="BG52" s="6"/>
      <c r="BH52" s="591">
        <f t="shared" ref="BH52:BH67" si="16">BE52*BG52</f>
        <v>0</v>
      </c>
      <c r="BI52" s="590" t="str">
        <f>IF(AND(BQ52=0,BS52=0,BJ52=""),"No Line Item",BI31+1)</f>
        <v>No Line Item</v>
      </c>
      <c r="BJ52" s="1080"/>
      <c r="BK52" s="1081"/>
      <c r="BL52" s="1081"/>
      <c r="BM52" s="1081"/>
      <c r="BN52" s="1081"/>
      <c r="BO52" s="1082"/>
      <c r="BP52" s="4"/>
      <c r="BQ52" s="3"/>
      <c r="BR52" s="5"/>
      <c r="BS52" s="6"/>
      <c r="BT52" s="591">
        <f t="shared" ref="BT52:BT67" si="17">BQ52*BS52</f>
        <v>0</v>
      </c>
    </row>
    <row r="53" spans="1:72" ht="23.85" customHeight="1" x14ac:dyDescent="0.2">
      <c r="A53" s="590" t="str">
        <f>IF(AND(I53=0,K53=0,B53=""),"No Line Item",A52+1)</f>
        <v>No Line Item</v>
      </c>
      <c r="B53" s="1080"/>
      <c r="C53" s="1081"/>
      <c r="D53" s="1081"/>
      <c r="E53" s="1081"/>
      <c r="F53" s="1081"/>
      <c r="G53" s="1082"/>
      <c r="H53" s="4"/>
      <c r="I53" s="3"/>
      <c r="J53" s="5"/>
      <c r="K53" s="6"/>
      <c r="L53" s="591">
        <f t="shared" si="12"/>
        <v>0</v>
      </c>
      <c r="M53" s="590" t="str">
        <f>IF(AND(U53=0,W53=0,N53=""),"No Line Item",M52+1)</f>
        <v>No Line Item</v>
      </c>
      <c r="N53" s="1080"/>
      <c r="O53" s="1081"/>
      <c r="P53" s="1081"/>
      <c r="Q53" s="1081"/>
      <c r="R53" s="1081"/>
      <c r="S53" s="1082"/>
      <c r="T53" s="4"/>
      <c r="U53" s="3"/>
      <c r="V53" s="5"/>
      <c r="W53" s="6"/>
      <c r="X53" s="591">
        <f t="shared" si="13"/>
        <v>0</v>
      </c>
      <c r="Y53" s="590" t="str">
        <f>IF(AND(AG53=0,AI53=0,Z53=""),"No Line Item",Y52+1)</f>
        <v>No Line Item</v>
      </c>
      <c r="Z53" s="1080"/>
      <c r="AA53" s="1081"/>
      <c r="AB53" s="1081"/>
      <c r="AC53" s="1081"/>
      <c r="AD53" s="1081"/>
      <c r="AE53" s="1082"/>
      <c r="AF53" s="4"/>
      <c r="AG53" s="3"/>
      <c r="AH53" s="5"/>
      <c r="AI53" s="6"/>
      <c r="AJ53" s="591">
        <f t="shared" si="14"/>
        <v>0</v>
      </c>
      <c r="AK53" s="590" t="str">
        <f>IF(AND(AS53=0,AU53=0,AL53=""),"No Line Item",AK52+1)</f>
        <v>No Line Item</v>
      </c>
      <c r="AL53" s="1080"/>
      <c r="AM53" s="1081"/>
      <c r="AN53" s="1081"/>
      <c r="AO53" s="1081"/>
      <c r="AP53" s="1081"/>
      <c r="AQ53" s="1082"/>
      <c r="AR53" s="4"/>
      <c r="AS53" s="3"/>
      <c r="AT53" s="5"/>
      <c r="AU53" s="6"/>
      <c r="AV53" s="591">
        <f t="shared" si="15"/>
        <v>0</v>
      </c>
      <c r="AW53" s="590" t="str">
        <f>IF(AND(BE53=0,BG53=0,AX53=""),"No Line Item",AW52+1)</f>
        <v>No Line Item</v>
      </c>
      <c r="AX53" s="1080"/>
      <c r="AY53" s="1081"/>
      <c r="AZ53" s="1081"/>
      <c r="BA53" s="1081"/>
      <c r="BB53" s="1081"/>
      <c r="BC53" s="1082"/>
      <c r="BD53" s="4"/>
      <c r="BE53" s="3"/>
      <c r="BF53" s="5"/>
      <c r="BG53" s="6"/>
      <c r="BH53" s="591">
        <f t="shared" si="16"/>
        <v>0</v>
      </c>
      <c r="BI53" s="590" t="str">
        <f>IF(AND(BQ53=0,BS53=0,BJ53=""),"No Line Item",BI52+1)</f>
        <v>No Line Item</v>
      </c>
      <c r="BJ53" s="1080"/>
      <c r="BK53" s="1081"/>
      <c r="BL53" s="1081"/>
      <c r="BM53" s="1081"/>
      <c r="BN53" s="1081"/>
      <c r="BO53" s="1082"/>
      <c r="BP53" s="4"/>
      <c r="BQ53" s="3"/>
      <c r="BR53" s="5"/>
      <c r="BS53" s="6"/>
      <c r="BT53" s="591">
        <f t="shared" si="17"/>
        <v>0</v>
      </c>
    </row>
    <row r="54" spans="1:72" ht="23.85" customHeight="1" x14ac:dyDescent="0.2">
      <c r="A54" s="590" t="str">
        <f t="shared" ref="A54:A69" si="18">IF(AND(I54=0,K54=0,B54=""),"No Line Item",A53+1)</f>
        <v>No Line Item</v>
      </c>
      <c r="B54" s="1080"/>
      <c r="C54" s="1081"/>
      <c r="D54" s="1081"/>
      <c r="E54" s="1081"/>
      <c r="F54" s="1081"/>
      <c r="G54" s="1082"/>
      <c r="H54" s="4"/>
      <c r="I54" s="3"/>
      <c r="J54" s="5"/>
      <c r="K54" s="6"/>
      <c r="L54" s="591">
        <f t="shared" si="12"/>
        <v>0</v>
      </c>
      <c r="M54" s="590" t="str">
        <f t="shared" ref="M54:M69" si="19">IF(AND(U54=0,W54=0,N54=""),"No Line Item",M53+1)</f>
        <v>No Line Item</v>
      </c>
      <c r="N54" s="1080"/>
      <c r="O54" s="1081"/>
      <c r="P54" s="1081"/>
      <c r="Q54" s="1081"/>
      <c r="R54" s="1081"/>
      <c r="S54" s="1082"/>
      <c r="T54" s="4"/>
      <c r="U54" s="3"/>
      <c r="V54" s="5"/>
      <c r="W54" s="6"/>
      <c r="X54" s="591">
        <f t="shared" si="13"/>
        <v>0</v>
      </c>
      <c r="Y54" s="590" t="str">
        <f t="shared" ref="Y54:Y69" si="20">IF(AND(AG54=0,AI54=0,Z54=""),"No Line Item",Y53+1)</f>
        <v>No Line Item</v>
      </c>
      <c r="Z54" s="1080"/>
      <c r="AA54" s="1081"/>
      <c r="AB54" s="1081"/>
      <c r="AC54" s="1081"/>
      <c r="AD54" s="1081"/>
      <c r="AE54" s="1082"/>
      <c r="AF54" s="4"/>
      <c r="AG54" s="3"/>
      <c r="AH54" s="5"/>
      <c r="AI54" s="6"/>
      <c r="AJ54" s="591">
        <f t="shared" si="14"/>
        <v>0</v>
      </c>
      <c r="AK54" s="590" t="str">
        <f t="shared" ref="AK54:AK69" si="21">IF(AND(AS54=0,AU54=0,AL54=""),"No Line Item",AK53+1)</f>
        <v>No Line Item</v>
      </c>
      <c r="AL54" s="1080"/>
      <c r="AM54" s="1081"/>
      <c r="AN54" s="1081"/>
      <c r="AO54" s="1081"/>
      <c r="AP54" s="1081"/>
      <c r="AQ54" s="1082"/>
      <c r="AR54" s="4"/>
      <c r="AS54" s="3"/>
      <c r="AT54" s="5"/>
      <c r="AU54" s="6"/>
      <c r="AV54" s="591">
        <f t="shared" si="15"/>
        <v>0</v>
      </c>
      <c r="AW54" s="590" t="str">
        <f t="shared" ref="AW54:AW69" si="22">IF(AND(BE54=0,BG54=0,AX54=""),"No Line Item",AW53+1)</f>
        <v>No Line Item</v>
      </c>
      <c r="AX54" s="1080"/>
      <c r="AY54" s="1081"/>
      <c r="AZ54" s="1081"/>
      <c r="BA54" s="1081"/>
      <c r="BB54" s="1081"/>
      <c r="BC54" s="1082"/>
      <c r="BD54" s="4"/>
      <c r="BE54" s="3"/>
      <c r="BF54" s="5"/>
      <c r="BG54" s="6"/>
      <c r="BH54" s="591">
        <f t="shared" si="16"/>
        <v>0</v>
      </c>
      <c r="BI54" s="590" t="str">
        <f t="shared" ref="BI54:BI69" si="23">IF(AND(BQ54=0,BS54=0,BJ54=""),"No Line Item",BI53+1)</f>
        <v>No Line Item</v>
      </c>
      <c r="BJ54" s="1080"/>
      <c r="BK54" s="1081"/>
      <c r="BL54" s="1081"/>
      <c r="BM54" s="1081"/>
      <c r="BN54" s="1081"/>
      <c r="BO54" s="1082"/>
      <c r="BP54" s="4"/>
      <c r="BQ54" s="3"/>
      <c r="BR54" s="5"/>
      <c r="BS54" s="6"/>
      <c r="BT54" s="591">
        <f t="shared" si="17"/>
        <v>0</v>
      </c>
    </row>
    <row r="55" spans="1:72" ht="23.85" customHeight="1" x14ac:dyDescent="0.2">
      <c r="A55" s="590" t="str">
        <f t="shared" si="18"/>
        <v>No Line Item</v>
      </c>
      <c r="B55" s="1080"/>
      <c r="C55" s="1081"/>
      <c r="D55" s="1081"/>
      <c r="E55" s="1081"/>
      <c r="F55" s="1081"/>
      <c r="G55" s="1082"/>
      <c r="H55" s="4"/>
      <c r="I55" s="3"/>
      <c r="J55" s="5"/>
      <c r="K55" s="6"/>
      <c r="L55" s="591">
        <f t="shared" si="12"/>
        <v>0</v>
      </c>
      <c r="M55" s="590" t="str">
        <f t="shared" si="19"/>
        <v>No Line Item</v>
      </c>
      <c r="N55" s="1080"/>
      <c r="O55" s="1081"/>
      <c r="P55" s="1081"/>
      <c r="Q55" s="1081"/>
      <c r="R55" s="1081"/>
      <c r="S55" s="1082"/>
      <c r="T55" s="4"/>
      <c r="U55" s="3"/>
      <c r="V55" s="5"/>
      <c r="W55" s="6"/>
      <c r="X55" s="591">
        <f t="shared" si="13"/>
        <v>0</v>
      </c>
      <c r="Y55" s="590" t="str">
        <f t="shared" si="20"/>
        <v>No Line Item</v>
      </c>
      <c r="Z55" s="1080"/>
      <c r="AA55" s="1081"/>
      <c r="AB55" s="1081"/>
      <c r="AC55" s="1081"/>
      <c r="AD55" s="1081"/>
      <c r="AE55" s="1082"/>
      <c r="AF55" s="4"/>
      <c r="AG55" s="3"/>
      <c r="AH55" s="5"/>
      <c r="AI55" s="6"/>
      <c r="AJ55" s="591">
        <f t="shared" si="14"/>
        <v>0</v>
      </c>
      <c r="AK55" s="590" t="str">
        <f t="shared" si="21"/>
        <v>No Line Item</v>
      </c>
      <c r="AL55" s="1080"/>
      <c r="AM55" s="1081"/>
      <c r="AN55" s="1081"/>
      <c r="AO55" s="1081"/>
      <c r="AP55" s="1081"/>
      <c r="AQ55" s="1082"/>
      <c r="AR55" s="4"/>
      <c r="AS55" s="3"/>
      <c r="AT55" s="5"/>
      <c r="AU55" s="6"/>
      <c r="AV55" s="591">
        <f t="shared" si="15"/>
        <v>0</v>
      </c>
      <c r="AW55" s="590" t="str">
        <f t="shared" si="22"/>
        <v>No Line Item</v>
      </c>
      <c r="AX55" s="1080"/>
      <c r="AY55" s="1081"/>
      <c r="AZ55" s="1081"/>
      <c r="BA55" s="1081"/>
      <c r="BB55" s="1081"/>
      <c r="BC55" s="1082"/>
      <c r="BD55" s="4"/>
      <c r="BE55" s="3"/>
      <c r="BF55" s="5"/>
      <c r="BG55" s="6"/>
      <c r="BH55" s="591">
        <f t="shared" si="16"/>
        <v>0</v>
      </c>
      <c r="BI55" s="590" t="str">
        <f t="shared" si="23"/>
        <v>No Line Item</v>
      </c>
      <c r="BJ55" s="1080"/>
      <c r="BK55" s="1081"/>
      <c r="BL55" s="1081"/>
      <c r="BM55" s="1081"/>
      <c r="BN55" s="1081"/>
      <c r="BO55" s="1082"/>
      <c r="BP55" s="4"/>
      <c r="BQ55" s="3"/>
      <c r="BR55" s="5"/>
      <c r="BS55" s="6"/>
      <c r="BT55" s="591">
        <f t="shared" si="17"/>
        <v>0</v>
      </c>
    </row>
    <row r="56" spans="1:72" ht="23.85" customHeight="1" x14ac:dyDescent="0.2">
      <c r="A56" s="590" t="str">
        <f t="shared" si="18"/>
        <v>No Line Item</v>
      </c>
      <c r="B56" s="1080"/>
      <c r="C56" s="1081"/>
      <c r="D56" s="1081"/>
      <c r="E56" s="1081"/>
      <c r="F56" s="1081"/>
      <c r="G56" s="1082"/>
      <c r="H56" s="4"/>
      <c r="I56" s="3"/>
      <c r="J56" s="5"/>
      <c r="K56" s="6"/>
      <c r="L56" s="591">
        <f t="shared" si="12"/>
        <v>0</v>
      </c>
      <c r="M56" s="590" t="str">
        <f t="shared" si="19"/>
        <v>No Line Item</v>
      </c>
      <c r="N56" s="1080"/>
      <c r="O56" s="1081"/>
      <c r="P56" s="1081"/>
      <c r="Q56" s="1081"/>
      <c r="R56" s="1081"/>
      <c r="S56" s="1082"/>
      <c r="T56" s="4"/>
      <c r="U56" s="3"/>
      <c r="V56" s="5"/>
      <c r="W56" s="6"/>
      <c r="X56" s="591">
        <f t="shared" si="13"/>
        <v>0</v>
      </c>
      <c r="Y56" s="590" t="str">
        <f t="shared" si="20"/>
        <v>No Line Item</v>
      </c>
      <c r="Z56" s="1080"/>
      <c r="AA56" s="1081"/>
      <c r="AB56" s="1081"/>
      <c r="AC56" s="1081"/>
      <c r="AD56" s="1081"/>
      <c r="AE56" s="1082"/>
      <c r="AF56" s="4"/>
      <c r="AG56" s="3"/>
      <c r="AH56" s="5"/>
      <c r="AI56" s="6"/>
      <c r="AJ56" s="591">
        <f t="shared" si="14"/>
        <v>0</v>
      </c>
      <c r="AK56" s="590" t="str">
        <f t="shared" si="21"/>
        <v>No Line Item</v>
      </c>
      <c r="AL56" s="1080"/>
      <c r="AM56" s="1081"/>
      <c r="AN56" s="1081"/>
      <c r="AO56" s="1081"/>
      <c r="AP56" s="1081"/>
      <c r="AQ56" s="1082"/>
      <c r="AR56" s="4"/>
      <c r="AS56" s="3"/>
      <c r="AT56" s="5"/>
      <c r="AU56" s="6"/>
      <c r="AV56" s="591">
        <f t="shared" si="15"/>
        <v>0</v>
      </c>
      <c r="AW56" s="590" t="str">
        <f t="shared" si="22"/>
        <v>No Line Item</v>
      </c>
      <c r="AX56" s="1080"/>
      <c r="AY56" s="1081"/>
      <c r="AZ56" s="1081"/>
      <c r="BA56" s="1081"/>
      <c r="BB56" s="1081"/>
      <c r="BC56" s="1082"/>
      <c r="BD56" s="4"/>
      <c r="BE56" s="3"/>
      <c r="BF56" s="5"/>
      <c r="BG56" s="6"/>
      <c r="BH56" s="591">
        <f t="shared" si="16"/>
        <v>0</v>
      </c>
      <c r="BI56" s="590" t="str">
        <f t="shared" si="23"/>
        <v>No Line Item</v>
      </c>
      <c r="BJ56" s="1080"/>
      <c r="BK56" s="1081"/>
      <c r="BL56" s="1081"/>
      <c r="BM56" s="1081"/>
      <c r="BN56" s="1081"/>
      <c r="BO56" s="1082"/>
      <c r="BP56" s="4"/>
      <c r="BQ56" s="3"/>
      <c r="BR56" s="5"/>
      <c r="BS56" s="6"/>
      <c r="BT56" s="591">
        <f t="shared" si="17"/>
        <v>0</v>
      </c>
    </row>
    <row r="57" spans="1:72" ht="23.85" customHeight="1" x14ac:dyDescent="0.2">
      <c r="A57" s="590" t="str">
        <f t="shared" si="18"/>
        <v>No Line Item</v>
      </c>
      <c r="B57" s="1080"/>
      <c r="C57" s="1081"/>
      <c r="D57" s="1081"/>
      <c r="E57" s="1081"/>
      <c r="F57" s="1081"/>
      <c r="G57" s="1082"/>
      <c r="H57" s="4"/>
      <c r="I57" s="3"/>
      <c r="J57" s="5"/>
      <c r="K57" s="6"/>
      <c r="L57" s="591">
        <f t="shared" si="12"/>
        <v>0</v>
      </c>
      <c r="M57" s="590" t="str">
        <f t="shared" si="19"/>
        <v>No Line Item</v>
      </c>
      <c r="N57" s="1080"/>
      <c r="O57" s="1081"/>
      <c r="P57" s="1081"/>
      <c r="Q57" s="1081"/>
      <c r="R57" s="1081"/>
      <c r="S57" s="1082"/>
      <c r="T57" s="4"/>
      <c r="U57" s="3"/>
      <c r="V57" s="5"/>
      <c r="W57" s="6"/>
      <c r="X57" s="591">
        <f t="shared" si="13"/>
        <v>0</v>
      </c>
      <c r="Y57" s="590" t="str">
        <f t="shared" si="20"/>
        <v>No Line Item</v>
      </c>
      <c r="Z57" s="1080"/>
      <c r="AA57" s="1081"/>
      <c r="AB57" s="1081"/>
      <c r="AC57" s="1081"/>
      <c r="AD57" s="1081"/>
      <c r="AE57" s="1082"/>
      <c r="AF57" s="4"/>
      <c r="AG57" s="3"/>
      <c r="AH57" s="5"/>
      <c r="AI57" s="6"/>
      <c r="AJ57" s="591">
        <f t="shared" si="14"/>
        <v>0</v>
      </c>
      <c r="AK57" s="590" t="str">
        <f t="shared" si="21"/>
        <v>No Line Item</v>
      </c>
      <c r="AL57" s="1080"/>
      <c r="AM57" s="1081"/>
      <c r="AN57" s="1081"/>
      <c r="AO57" s="1081"/>
      <c r="AP57" s="1081"/>
      <c r="AQ57" s="1082"/>
      <c r="AR57" s="4"/>
      <c r="AS57" s="3"/>
      <c r="AT57" s="5"/>
      <c r="AU57" s="6"/>
      <c r="AV57" s="591">
        <f t="shared" si="15"/>
        <v>0</v>
      </c>
      <c r="AW57" s="590" t="str">
        <f t="shared" si="22"/>
        <v>No Line Item</v>
      </c>
      <c r="AX57" s="1080"/>
      <c r="AY57" s="1081"/>
      <c r="AZ57" s="1081"/>
      <c r="BA57" s="1081"/>
      <c r="BB57" s="1081"/>
      <c r="BC57" s="1082"/>
      <c r="BD57" s="4"/>
      <c r="BE57" s="3"/>
      <c r="BF57" s="5"/>
      <c r="BG57" s="6"/>
      <c r="BH57" s="591">
        <f t="shared" si="16"/>
        <v>0</v>
      </c>
      <c r="BI57" s="590" t="str">
        <f t="shared" si="23"/>
        <v>No Line Item</v>
      </c>
      <c r="BJ57" s="1080"/>
      <c r="BK57" s="1081"/>
      <c r="BL57" s="1081"/>
      <c r="BM57" s="1081"/>
      <c r="BN57" s="1081"/>
      <c r="BO57" s="1082"/>
      <c r="BP57" s="4"/>
      <c r="BQ57" s="3"/>
      <c r="BR57" s="5"/>
      <c r="BS57" s="6"/>
      <c r="BT57" s="591">
        <f t="shared" si="17"/>
        <v>0</v>
      </c>
    </row>
    <row r="58" spans="1:72" ht="23.85" customHeight="1" x14ac:dyDescent="0.2">
      <c r="A58" s="590" t="str">
        <f t="shared" si="18"/>
        <v>No Line Item</v>
      </c>
      <c r="B58" s="1080"/>
      <c r="C58" s="1081"/>
      <c r="D58" s="1081"/>
      <c r="E58" s="1081"/>
      <c r="F58" s="1081"/>
      <c r="G58" s="1082"/>
      <c r="H58" s="4"/>
      <c r="I58" s="3"/>
      <c r="J58" s="5"/>
      <c r="K58" s="6"/>
      <c r="L58" s="591">
        <f t="shared" si="12"/>
        <v>0</v>
      </c>
      <c r="M58" s="590" t="str">
        <f t="shared" si="19"/>
        <v>No Line Item</v>
      </c>
      <c r="N58" s="1080"/>
      <c r="O58" s="1081"/>
      <c r="P58" s="1081"/>
      <c r="Q58" s="1081"/>
      <c r="R58" s="1081"/>
      <c r="S58" s="1082"/>
      <c r="T58" s="4"/>
      <c r="U58" s="3"/>
      <c r="V58" s="5"/>
      <c r="W58" s="6"/>
      <c r="X58" s="591">
        <f t="shared" si="13"/>
        <v>0</v>
      </c>
      <c r="Y58" s="590" t="str">
        <f t="shared" si="20"/>
        <v>No Line Item</v>
      </c>
      <c r="Z58" s="1080"/>
      <c r="AA58" s="1081"/>
      <c r="AB58" s="1081"/>
      <c r="AC58" s="1081"/>
      <c r="AD58" s="1081"/>
      <c r="AE58" s="1082"/>
      <c r="AF58" s="4"/>
      <c r="AG58" s="3"/>
      <c r="AH58" s="5"/>
      <c r="AI58" s="6"/>
      <c r="AJ58" s="591">
        <f t="shared" si="14"/>
        <v>0</v>
      </c>
      <c r="AK58" s="590" t="str">
        <f t="shared" si="21"/>
        <v>No Line Item</v>
      </c>
      <c r="AL58" s="1080"/>
      <c r="AM58" s="1081"/>
      <c r="AN58" s="1081"/>
      <c r="AO58" s="1081"/>
      <c r="AP58" s="1081"/>
      <c r="AQ58" s="1082"/>
      <c r="AR58" s="4"/>
      <c r="AS58" s="3"/>
      <c r="AT58" s="5"/>
      <c r="AU58" s="6"/>
      <c r="AV58" s="591">
        <f t="shared" si="15"/>
        <v>0</v>
      </c>
      <c r="AW58" s="590" t="str">
        <f t="shared" si="22"/>
        <v>No Line Item</v>
      </c>
      <c r="AX58" s="1080"/>
      <c r="AY58" s="1081"/>
      <c r="AZ58" s="1081"/>
      <c r="BA58" s="1081"/>
      <c r="BB58" s="1081"/>
      <c r="BC58" s="1082"/>
      <c r="BD58" s="4"/>
      <c r="BE58" s="3"/>
      <c r="BF58" s="5"/>
      <c r="BG58" s="6"/>
      <c r="BH58" s="591">
        <f t="shared" si="16"/>
        <v>0</v>
      </c>
      <c r="BI58" s="590" t="str">
        <f t="shared" si="23"/>
        <v>No Line Item</v>
      </c>
      <c r="BJ58" s="1080"/>
      <c r="BK58" s="1081"/>
      <c r="BL58" s="1081"/>
      <c r="BM58" s="1081"/>
      <c r="BN58" s="1081"/>
      <c r="BO58" s="1082"/>
      <c r="BP58" s="4"/>
      <c r="BQ58" s="3"/>
      <c r="BR58" s="5"/>
      <c r="BS58" s="6"/>
      <c r="BT58" s="591">
        <f t="shared" si="17"/>
        <v>0</v>
      </c>
    </row>
    <row r="59" spans="1:72" ht="23.85" customHeight="1" x14ac:dyDescent="0.2">
      <c r="A59" s="590" t="str">
        <f t="shared" si="18"/>
        <v>No Line Item</v>
      </c>
      <c r="B59" s="1080"/>
      <c r="C59" s="1081"/>
      <c r="D59" s="1081"/>
      <c r="E59" s="1081"/>
      <c r="F59" s="1081"/>
      <c r="G59" s="1082"/>
      <c r="H59" s="4"/>
      <c r="I59" s="3"/>
      <c r="J59" s="5"/>
      <c r="K59" s="6"/>
      <c r="L59" s="591">
        <f t="shared" si="12"/>
        <v>0</v>
      </c>
      <c r="M59" s="590" t="str">
        <f t="shared" si="19"/>
        <v>No Line Item</v>
      </c>
      <c r="N59" s="1080"/>
      <c r="O59" s="1081"/>
      <c r="P59" s="1081"/>
      <c r="Q59" s="1081"/>
      <c r="R59" s="1081"/>
      <c r="S59" s="1082"/>
      <c r="T59" s="4"/>
      <c r="U59" s="3"/>
      <c r="V59" s="5"/>
      <c r="W59" s="6"/>
      <c r="X59" s="591">
        <f t="shared" si="13"/>
        <v>0</v>
      </c>
      <c r="Y59" s="590" t="str">
        <f t="shared" si="20"/>
        <v>No Line Item</v>
      </c>
      <c r="Z59" s="1080"/>
      <c r="AA59" s="1081"/>
      <c r="AB59" s="1081"/>
      <c r="AC59" s="1081"/>
      <c r="AD59" s="1081"/>
      <c r="AE59" s="1082"/>
      <c r="AF59" s="4"/>
      <c r="AG59" s="3"/>
      <c r="AH59" s="5"/>
      <c r="AI59" s="6"/>
      <c r="AJ59" s="591">
        <f t="shared" si="14"/>
        <v>0</v>
      </c>
      <c r="AK59" s="590" t="str">
        <f t="shared" si="21"/>
        <v>No Line Item</v>
      </c>
      <c r="AL59" s="1080"/>
      <c r="AM59" s="1081"/>
      <c r="AN59" s="1081"/>
      <c r="AO59" s="1081"/>
      <c r="AP59" s="1081"/>
      <c r="AQ59" s="1082"/>
      <c r="AR59" s="4"/>
      <c r="AS59" s="3"/>
      <c r="AT59" s="5"/>
      <c r="AU59" s="6"/>
      <c r="AV59" s="591">
        <f t="shared" si="15"/>
        <v>0</v>
      </c>
      <c r="AW59" s="590" t="str">
        <f t="shared" si="22"/>
        <v>No Line Item</v>
      </c>
      <c r="AX59" s="1080"/>
      <c r="AY59" s="1081"/>
      <c r="AZ59" s="1081"/>
      <c r="BA59" s="1081"/>
      <c r="BB59" s="1081"/>
      <c r="BC59" s="1082"/>
      <c r="BD59" s="4"/>
      <c r="BE59" s="3"/>
      <c r="BF59" s="5"/>
      <c r="BG59" s="6"/>
      <c r="BH59" s="591">
        <f t="shared" si="16"/>
        <v>0</v>
      </c>
      <c r="BI59" s="590" t="str">
        <f t="shared" si="23"/>
        <v>No Line Item</v>
      </c>
      <c r="BJ59" s="1080"/>
      <c r="BK59" s="1081"/>
      <c r="BL59" s="1081"/>
      <c r="BM59" s="1081"/>
      <c r="BN59" s="1081"/>
      <c r="BO59" s="1082"/>
      <c r="BP59" s="4"/>
      <c r="BQ59" s="3"/>
      <c r="BR59" s="5"/>
      <c r="BS59" s="6"/>
      <c r="BT59" s="591">
        <f t="shared" si="17"/>
        <v>0</v>
      </c>
    </row>
    <row r="60" spans="1:72" ht="23.85" customHeight="1" x14ac:dyDescent="0.2">
      <c r="A60" s="590" t="str">
        <f t="shared" si="18"/>
        <v>No Line Item</v>
      </c>
      <c r="B60" s="1080"/>
      <c r="C60" s="1081"/>
      <c r="D60" s="1081"/>
      <c r="E60" s="1081"/>
      <c r="F60" s="1081"/>
      <c r="G60" s="1082"/>
      <c r="H60" s="4"/>
      <c r="I60" s="3"/>
      <c r="J60" s="5"/>
      <c r="K60" s="6"/>
      <c r="L60" s="591">
        <f t="shared" si="12"/>
        <v>0</v>
      </c>
      <c r="M60" s="590" t="str">
        <f t="shared" si="19"/>
        <v>No Line Item</v>
      </c>
      <c r="N60" s="1080"/>
      <c r="O60" s="1081"/>
      <c r="P60" s="1081"/>
      <c r="Q60" s="1081"/>
      <c r="R60" s="1081"/>
      <c r="S60" s="1082"/>
      <c r="T60" s="4"/>
      <c r="U60" s="3"/>
      <c r="V60" s="5"/>
      <c r="W60" s="6"/>
      <c r="X60" s="591">
        <f t="shared" si="13"/>
        <v>0</v>
      </c>
      <c r="Y60" s="590" t="str">
        <f t="shared" si="20"/>
        <v>No Line Item</v>
      </c>
      <c r="Z60" s="1080"/>
      <c r="AA60" s="1081"/>
      <c r="AB60" s="1081"/>
      <c r="AC60" s="1081"/>
      <c r="AD60" s="1081"/>
      <c r="AE60" s="1082"/>
      <c r="AF60" s="4"/>
      <c r="AG60" s="3"/>
      <c r="AH60" s="5"/>
      <c r="AI60" s="6"/>
      <c r="AJ60" s="591">
        <f t="shared" si="14"/>
        <v>0</v>
      </c>
      <c r="AK60" s="590" t="str">
        <f t="shared" si="21"/>
        <v>No Line Item</v>
      </c>
      <c r="AL60" s="1080"/>
      <c r="AM60" s="1081"/>
      <c r="AN60" s="1081"/>
      <c r="AO60" s="1081"/>
      <c r="AP60" s="1081"/>
      <c r="AQ60" s="1082"/>
      <c r="AR60" s="4"/>
      <c r="AS60" s="3"/>
      <c r="AT60" s="5"/>
      <c r="AU60" s="6"/>
      <c r="AV60" s="591">
        <f t="shared" si="15"/>
        <v>0</v>
      </c>
      <c r="AW60" s="590" t="str">
        <f t="shared" si="22"/>
        <v>No Line Item</v>
      </c>
      <c r="AX60" s="1080"/>
      <c r="AY60" s="1081"/>
      <c r="AZ60" s="1081"/>
      <c r="BA60" s="1081"/>
      <c r="BB60" s="1081"/>
      <c r="BC60" s="1082"/>
      <c r="BD60" s="4"/>
      <c r="BE60" s="3"/>
      <c r="BF60" s="5"/>
      <c r="BG60" s="6"/>
      <c r="BH60" s="591">
        <f t="shared" si="16"/>
        <v>0</v>
      </c>
      <c r="BI60" s="590" t="str">
        <f t="shared" si="23"/>
        <v>No Line Item</v>
      </c>
      <c r="BJ60" s="1080"/>
      <c r="BK60" s="1081"/>
      <c r="BL60" s="1081"/>
      <c r="BM60" s="1081"/>
      <c r="BN60" s="1081"/>
      <c r="BO60" s="1082"/>
      <c r="BP60" s="4"/>
      <c r="BQ60" s="3"/>
      <c r="BR60" s="5"/>
      <c r="BS60" s="6"/>
      <c r="BT60" s="591">
        <f t="shared" si="17"/>
        <v>0</v>
      </c>
    </row>
    <row r="61" spans="1:72" ht="23.85" customHeight="1" x14ac:dyDescent="0.2">
      <c r="A61" s="590" t="str">
        <f t="shared" si="18"/>
        <v>No Line Item</v>
      </c>
      <c r="B61" s="1080"/>
      <c r="C61" s="1081"/>
      <c r="D61" s="1081"/>
      <c r="E61" s="1081"/>
      <c r="F61" s="1081"/>
      <c r="G61" s="1082"/>
      <c r="H61" s="4"/>
      <c r="I61" s="3"/>
      <c r="J61" s="5"/>
      <c r="K61" s="6"/>
      <c r="L61" s="591">
        <f t="shared" si="12"/>
        <v>0</v>
      </c>
      <c r="M61" s="590" t="str">
        <f t="shared" si="19"/>
        <v>No Line Item</v>
      </c>
      <c r="N61" s="1080"/>
      <c r="O61" s="1081"/>
      <c r="P61" s="1081"/>
      <c r="Q61" s="1081"/>
      <c r="R61" s="1081"/>
      <c r="S61" s="1082"/>
      <c r="T61" s="4"/>
      <c r="U61" s="3"/>
      <c r="V61" s="5"/>
      <c r="W61" s="6"/>
      <c r="X61" s="591">
        <f t="shared" si="13"/>
        <v>0</v>
      </c>
      <c r="Y61" s="590" t="str">
        <f t="shared" si="20"/>
        <v>No Line Item</v>
      </c>
      <c r="Z61" s="1080"/>
      <c r="AA61" s="1081"/>
      <c r="AB61" s="1081"/>
      <c r="AC61" s="1081"/>
      <c r="AD61" s="1081"/>
      <c r="AE61" s="1082"/>
      <c r="AF61" s="4"/>
      <c r="AG61" s="3"/>
      <c r="AH61" s="5"/>
      <c r="AI61" s="6"/>
      <c r="AJ61" s="591">
        <f t="shared" si="14"/>
        <v>0</v>
      </c>
      <c r="AK61" s="590" t="str">
        <f t="shared" si="21"/>
        <v>No Line Item</v>
      </c>
      <c r="AL61" s="1080"/>
      <c r="AM61" s="1081"/>
      <c r="AN61" s="1081"/>
      <c r="AO61" s="1081"/>
      <c r="AP61" s="1081"/>
      <c r="AQ61" s="1082"/>
      <c r="AR61" s="4"/>
      <c r="AS61" s="3"/>
      <c r="AT61" s="5"/>
      <c r="AU61" s="6"/>
      <c r="AV61" s="591">
        <f t="shared" si="15"/>
        <v>0</v>
      </c>
      <c r="AW61" s="590" t="str">
        <f t="shared" si="22"/>
        <v>No Line Item</v>
      </c>
      <c r="AX61" s="1080"/>
      <c r="AY61" s="1081"/>
      <c r="AZ61" s="1081"/>
      <c r="BA61" s="1081"/>
      <c r="BB61" s="1081"/>
      <c r="BC61" s="1082"/>
      <c r="BD61" s="4"/>
      <c r="BE61" s="3"/>
      <c r="BF61" s="5"/>
      <c r="BG61" s="6"/>
      <c r="BH61" s="591">
        <f t="shared" si="16"/>
        <v>0</v>
      </c>
      <c r="BI61" s="590" t="str">
        <f t="shared" si="23"/>
        <v>No Line Item</v>
      </c>
      <c r="BJ61" s="1080"/>
      <c r="BK61" s="1081"/>
      <c r="BL61" s="1081"/>
      <c r="BM61" s="1081"/>
      <c r="BN61" s="1081"/>
      <c r="BO61" s="1082"/>
      <c r="BP61" s="4"/>
      <c r="BQ61" s="3"/>
      <c r="BR61" s="5"/>
      <c r="BS61" s="6"/>
      <c r="BT61" s="591">
        <f t="shared" si="17"/>
        <v>0</v>
      </c>
    </row>
    <row r="62" spans="1:72" ht="23.85" customHeight="1" x14ac:dyDescent="0.2">
      <c r="A62" s="590" t="str">
        <f t="shared" si="18"/>
        <v>No Line Item</v>
      </c>
      <c r="B62" s="1080"/>
      <c r="C62" s="1081"/>
      <c r="D62" s="1081"/>
      <c r="E62" s="1081"/>
      <c r="F62" s="1081"/>
      <c r="G62" s="1082"/>
      <c r="H62" s="4"/>
      <c r="I62" s="3"/>
      <c r="J62" s="5"/>
      <c r="K62" s="6"/>
      <c r="L62" s="591">
        <f t="shared" si="12"/>
        <v>0</v>
      </c>
      <c r="M62" s="590" t="str">
        <f t="shared" si="19"/>
        <v>No Line Item</v>
      </c>
      <c r="N62" s="1080"/>
      <c r="O62" s="1081"/>
      <c r="P62" s="1081"/>
      <c r="Q62" s="1081"/>
      <c r="R62" s="1081"/>
      <c r="S62" s="1082"/>
      <c r="T62" s="4"/>
      <c r="U62" s="3"/>
      <c r="V62" s="5"/>
      <c r="W62" s="6"/>
      <c r="X62" s="591">
        <f t="shared" si="13"/>
        <v>0</v>
      </c>
      <c r="Y62" s="590" t="str">
        <f t="shared" si="20"/>
        <v>No Line Item</v>
      </c>
      <c r="Z62" s="1080"/>
      <c r="AA62" s="1081"/>
      <c r="AB62" s="1081"/>
      <c r="AC62" s="1081"/>
      <c r="AD62" s="1081"/>
      <c r="AE62" s="1082"/>
      <c r="AF62" s="4"/>
      <c r="AG62" s="3"/>
      <c r="AH62" s="5"/>
      <c r="AI62" s="6"/>
      <c r="AJ62" s="591">
        <f t="shared" si="14"/>
        <v>0</v>
      </c>
      <c r="AK62" s="590" t="str">
        <f t="shared" si="21"/>
        <v>No Line Item</v>
      </c>
      <c r="AL62" s="1080"/>
      <c r="AM62" s="1081"/>
      <c r="AN62" s="1081"/>
      <c r="AO62" s="1081"/>
      <c r="AP62" s="1081"/>
      <c r="AQ62" s="1082"/>
      <c r="AR62" s="4"/>
      <c r="AS62" s="3"/>
      <c r="AT62" s="5"/>
      <c r="AU62" s="6"/>
      <c r="AV62" s="591">
        <f t="shared" si="15"/>
        <v>0</v>
      </c>
      <c r="AW62" s="590" t="str">
        <f t="shared" si="22"/>
        <v>No Line Item</v>
      </c>
      <c r="AX62" s="1080"/>
      <c r="AY62" s="1081"/>
      <c r="AZ62" s="1081"/>
      <c r="BA62" s="1081"/>
      <c r="BB62" s="1081"/>
      <c r="BC62" s="1082"/>
      <c r="BD62" s="4"/>
      <c r="BE62" s="3"/>
      <c r="BF62" s="5"/>
      <c r="BG62" s="6"/>
      <c r="BH62" s="591">
        <f t="shared" si="16"/>
        <v>0</v>
      </c>
      <c r="BI62" s="590" t="str">
        <f t="shared" si="23"/>
        <v>No Line Item</v>
      </c>
      <c r="BJ62" s="1080"/>
      <c r="BK62" s="1081"/>
      <c r="BL62" s="1081"/>
      <c r="BM62" s="1081"/>
      <c r="BN62" s="1081"/>
      <c r="BO62" s="1082"/>
      <c r="BP62" s="4"/>
      <c r="BQ62" s="3"/>
      <c r="BR62" s="5"/>
      <c r="BS62" s="6"/>
      <c r="BT62" s="591">
        <f t="shared" si="17"/>
        <v>0</v>
      </c>
    </row>
    <row r="63" spans="1:72" ht="23.85" customHeight="1" x14ac:dyDescent="0.2">
      <c r="A63" s="590" t="str">
        <f t="shared" si="18"/>
        <v>No Line Item</v>
      </c>
      <c r="B63" s="1080"/>
      <c r="C63" s="1081"/>
      <c r="D63" s="1081"/>
      <c r="E63" s="1081"/>
      <c r="F63" s="1081"/>
      <c r="G63" s="1082"/>
      <c r="H63" s="4"/>
      <c r="I63" s="3"/>
      <c r="J63" s="5"/>
      <c r="K63" s="6"/>
      <c r="L63" s="591">
        <f t="shared" si="12"/>
        <v>0</v>
      </c>
      <c r="M63" s="590" t="str">
        <f t="shared" si="19"/>
        <v>No Line Item</v>
      </c>
      <c r="N63" s="1080"/>
      <c r="O63" s="1081"/>
      <c r="P63" s="1081"/>
      <c r="Q63" s="1081"/>
      <c r="R63" s="1081"/>
      <c r="S63" s="1082"/>
      <c r="T63" s="4"/>
      <c r="U63" s="3"/>
      <c r="V63" s="5"/>
      <c r="W63" s="6"/>
      <c r="X63" s="591">
        <f t="shared" si="13"/>
        <v>0</v>
      </c>
      <c r="Y63" s="590" t="str">
        <f t="shared" si="20"/>
        <v>No Line Item</v>
      </c>
      <c r="Z63" s="1080"/>
      <c r="AA63" s="1081"/>
      <c r="AB63" s="1081"/>
      <c r="AC63" s="1081"/>
      <c r="AD63" s="1081"/>
      <c r="AE63" s="1082"/>
      <c r="AF63" s="4"/>
      <c r="AG63" s="3"/>
      <c r="AH63" s="5"/>
      <c r="AI63" s="6"/>
      <c r="AJ63" s="591">
        <f t="shared" si="14"/>
        <v>0</v>
      </c>
      <c r="AK63" s="590" t="str">
        <f t="shared" si="21"/>
        <v>No Line Item</v>
      </c>
      <c r="AL63" s="1080"/>
      <c r="AM63" s="1081"/>
      <c r="AN63" s="1081"/>
      <c r="AO63" s="1081"/>
      <c r="AP63" s="1081"/>
      <c r="AQ63" s="1082"/>
      <c r="AR63" s="4"/>
      <c r="AS63" s="3"/>
      <c r="AT63" s="5"/>
      <c r="AU63" s="6"/>
      <c r="AV63" s="591">
        <f t="shared" si="15"/>
        <v>0</v>
      </c>
      <c r="AW63" s="590" t="str">
        <f t="shared" si="22"/>
        <v>No Line Item</v>
      </c>
      <c r="AX63" s="1080"/>
      <c r="AY63" s="1081"/>
      <c r="AZ63" s="1081"/>
      <c r="BA63" s="1081"/>
      <c r="BB63" s="1081"/>
      <c r="BC63" s="1082"/>
      <c r="BD63" s="4"/>
      <c r="BE63" s="3"/>
      <c r="BF63" s="5"/>
      <c r="BG63" s="6"/>
      <c r="BH63" s="591">
        <f t="shared" si="16"/>
        <v>0</v>
      </c>
      <c r="BI63" s="590" t="str">
        <f t="shared" si="23"/>
        <v>No Line Item</v>
      </c>
      <c r="BJ63" s="1080"/>
      <c r="BK63" s="1081"/>
      <c r="BL63" s="1081"/>
      <c r="BM63" s="1081"/>
      <c r="BN63" s="1081"/>
      <c r="BO63" s="1082"/>
      <c r="BP63" s="4"/>
      <c r="BQ63" s="3"/>
      <c r="BR63" s="5"/>
      <c r="BS63" s="6"/>
      <c r="BT63" s="591">
        <f t="shared" si="17"/>
        <v>0</v>
      </c>
    </row>
    <row r="64" spans="1:72" ht="23.85" customHeight="1" x14ac:dyDescent="0.2">
      <c r="A64" s="590" t="str">
        <f t="shared" si="18"/>
        <v>No Line Item</v>
      </c>
      <c r="B64" s="1080"/>
      <c r="C64" s="1081"/>
      <c r="D64" s="1081"/>
      <c r="E64" s="1081"/>
      <c r="F64" s="1081"/>
      <c r="G64" s="1082"/>
      <c r="H64" s="4"/>
      <c r="I64" s="3"/>
      <c r="J64" s="5"/>
      <c r="K64" s="6"/>
      <c r="L64" s="591">
        <f t="shared" si="12"/>
        <v>0</v>
      </c>
      <c r="M64" s="590" t="str">
        <f t="shared" si="19"/>
        <v>No Line Item</v>
      </c>
      <c r="N64" s="1080"/>
      <c r="O64" s="1081"/>
      <c r="P64" s="1081"/>
      <c r="Q64" s="1081"/>
      <c r="R64" s="1081"/>
      <c r="S64" s="1082"/>
      <c r="T64" s="4"/>
      <c r="U64" s="3"/>
      <c r="V64" s="5"/>
      <c r="W64" s="6"/>
      <c r="X64" s="591">
        <f t="shared" si="13"/>
        <v>0</v>
      </c>
      <c r="Y64" s="590" t="str">
        <f t="shared" si="20"/>
        <v>No Line Item</v>
      </c>
      <c r="Z64" s="1080"/>
      <c r="AA64" s="1081"/>
      <c r="AB64" s="1081"/>
      <c r="AC64" s="1081"/>
      <c r="AD64" s="1081"/>
      <c r="AE64" s="1082"/>
      <c r="AF64" s="4"/>
      <c r="AG64" s="3"/>
      <c r="AH64" s="5"/>
      <c r="AI64" s="6"/>
      <c r="AJ64" s="591">
        <f t="shared" si="14"/>
        <v>0</v>
      </c>
      <c r="AK64" s="590" t="str">
        <f t="shared" si="21"/>
        <v>No Line Item</v>
      </c>
      <c r="AL64" s="1080"/>
      <c r="AM64" s="1081"/>
      <c r="AN64" s="1081"/>
      <c r="AO64" s="1081"/>
      <c r="AP64" s="1081"/>
      <c r="AQ64" s="1082"/>
      <c r="AR64" s="4"/>
      <c r="AS64" s="3"/>
      <c r="AT64" s="5"/>
      <c r="AU64" s="6"/>
      <c r="AV64" s="591">
        <f t="shared" si="15"/>
        <v>0</v>
      </c>
      <c r="AW64" s="590" t="str">
        <f t="shared" si="22"/>
        <v>No Line Item</v>
      </c>
      <c r="AX64" s="1080"/>
      <c r="AY64" s="1081"/>
      <c r="AZ64" s="1081"/>
      <c r="BA64" s="1081"/>
      <c r="BB64" s="1081"/>
      <c r="BC64" s="1082"/>
      <c r="BD64" s="4"/>
      <c r="BE64" s="3"/>
      <c r="BF64" s="5"/>
      <c r="BG64" s="6"/>
      <c r="BH64" s="591">
        <f t="shared" si="16"/>
        <v>0</v>
      </c>
      <c r="BI64" s="590" t="str">
        <f t="shared" si="23"/>
        <v>No Line Item</v>
      </c>
      <c r="BJ64" s="1080"/>
      <c r="BK64" s="1081"/>
      <c r="BL64" s="1081"/>
      <c r="BM64" s="1081"/>
      <c r="BN64" s="1081"/>
      <c r="BO64" s="1082"/>
      <c r="BP64" s="4"/>
      <c r="BQ64" s="3"/>
      <c r="BR64" s="5"/>
      <c r="BS64" s="6"/>
      <c r="BT64" s="591">
        <f t="shared" si="17"/>
        <v>0</v>
      </c>
    </row>
    <row r="65" spans="1:72" ht="23.85" customHeight="1" x14ac:dyDescent="0.2">
      <c r="A65" s="590" t="str">
        <f t="shared" si="18"/>
        <v>No Line Item</v>
      </c>
      <c r="B65" s="1080"/>
      <c r="C65" s="1081"/>
      <c r="D65" s="1081"/>
      <c r="E65" s="1081"/>
      <c r="F65" s="1081"/>
      <c r="G65" s="1082"/>
      <c r="H65" s="4"/>
      <c r="I65" s="3"/>
      <c r="J65" s="5"/>
      <c r="K65" s="6"/>
      <c r="L65" s="591">
        <f t="shared" si="12"/>
        <v>0</v>
      </c>
      <c r="M65" s="590" t="str">
        <f t="shared" si="19"/>
        <v>No Line Item</v>
      </c>
      <c r="N65" s="1080"/>
      <c r="O65" s="1081"/>
      <c r="P65" s="1081"/>
      <c r="Q65" s="1081"/>
      <c r="R65" s="1081"/>
      <c r="S65" s="1082"/>
      <c r="T65" s="4"/>
      <c r="U65" s="3"/>
      <c r="V65" s="5"/>
      <c r="W65" s="6"/>
      <c r="X65" s="591">
        <f t="shared" si="13"/>
        <v>0</v>
      </c>
      <c r="Y65" s="590" t="str">
        <f t="shared" si="20"/>
        <v>No Line Item</v>
      </c>
      <c r="Z65" s="1080"/>
      <c r="AA65" s="1081"/>
      <c r="AB65" s="1081"/>
      <c r="AC65" s="1081"/>
      <c r="AD65" s="1081"/>
      <c r="AE65" s="1082"/>
      <c r="AF65" s="4"/>
      <c r="AG65" s="3"/>
      <c r="AH65" s="5"/>
      <c r="AI65" s="6"/>
      <c r="AJ65" s="591">
        <f t="shared" si="14"/>
        <v>0</v>
      </c>
      <c r="AK65" s="590" t="str">
        <f t="shared" si="21"/>
        <v>No Line Item</v>
      </c>
      <c r="AL65" s="1080"/>
      <c r="AM65" s="1081"/>
      <c r="AN65" s="1081"/>
      <c r="AO65" s="1081"/>
      <c r="AP65" s="1081"/>
      <c r="AQ65" s="1082"/>
      <c r="AR65" s="4"/>
      <c r="AS65" s="3"/>
      <c r="AT65" s="5"/>
      <c r="AU65" s="6"/>
      <c r="AV65" s="591">
        <f t="shared" si="15"/>
        <v>0</v>
      </c>
      <c r="AW65" s="590" t="str">
        <f t="shared" si="22"/>
        <v>No Line Item</v>
      </c>
      <c r="AX65" s="1080"/>
      <c r="AY65" s="1081"/>
      <c r="AZ65" s="1081"/>
      <c r="BA65" s="1081"/>
      <c r="BB65" s="1081"/>
      <c r="BC65" s="1082"/>
      <c r="BD65" s="4"/>
      <c r="BE65" s="3"/>
      <c r="BF65" s="5"/>
      <c r="BG65" s="6"/>
      <c r="BH65" s="591">
        <f t="shared" si="16"/>
        <v>0</v>
      </c>
      <c r="BI65" s="590" t="str">
        <f t="shared" si="23"/>
        <v>No Line Item</v>
      </c>
      <c r="BJ65" s="1080"/>
      <c r="BK65" s="1081"/>
      <c r="BL65" s="1081"/>
      <c r="BM65" s="1081"/>
      <c r="BN65" s="1081"/>
      <c r="BO65" s="1082"/>
      <c r="BP65" s="4"/>
      <c r="BQ65" s="3"/>
      <c r="BR65" s="5"/>
      <c r="BS65" s="6"/>
      <c r="BT65" s="591">
        <f t="shared" si="17"/>
        <v>0</v>
      </c>
    </row>
    <row r="66" spans="1:72" ht="23.85" customHeight="1" x14ac:dyDescent="0.2">
      <c r="A66" s="590" t="str">
        <f t="shared" si="18"/>
        <v>No Line Item</v>
      </c>
      <c r="B66" s="1080"/>
      <c r="C66" s="1081"/>
      <c r="D66" s="1081"/>
      <c r="E66" s="1081"/>
      <c r="F66" s="1081"/>
      <c r="G66" s="1082"/>
      <c r="H66" s="4"/>
      <c r="I66" s="3"/>
      <c r="J66" s="5"/>
      <c r="K66" s="6"/>
      <c r="L66" s="591">
        <f t="shared" si="12"/>
        <v>0</v>
      </c>
      <c r="M66" s="590" t="str">
        <f t="shared" si="19"/>
        <v>No Line Item</v>
      </c>
      <c r="N66" s="1080"/>
      <c r="O66" s="1081"/>
      <c r="P66" s="1081"/>
      <c r="Q66" s="1081"/>
      <c r="R66" s="1081"/>
      <c r="S66" s="1082"/>
      <c r="T66" s="4"/>
      <c r="U66" s="3"/>
      <c r="V66" s="5"/>
      <c r="W66" s="6"/>
      <c r="X66" s="591">
        <f t="shared" si="13"/>
        <v>0</v>
      </c>
      <c r="Y66" s="590" t="str">
        <f t="shared" si="20"/>
        <v>No Line Item</v>
      </c>
      <c r="Z66" s="1080"/>
      <c r="AA66" s="1081"/>
      <c r="AB66" s="1081"/>
      <c r="AC66" s="1081"/>
      <c r="AD66" s="1081"/>
      <c r="AE66" s="1082"/>
      <c r="AF66" s="4"/>
      <c r="AG66" s="3"/>
      <c r="AH66" s="5"/>
      <c r="AI66" s="6"/>
      <c r="AJ66" s="591">
        <f t="shared" si="14"/>
        <v>0</v>
      </c>
      <c r="AK66" s="590" t="str">
        <f t="shared" si="21"/>
        <v>No Line Item</v>
      </c>
      <c r="AL66" s="1080"/>
      <c r="AM66" s="1081"/>
      <c r="AN66" s="1081"/>
      <c r="AO66" s="1081"/>
      <c r="AP66" s="1081"/>
      <c r="AQ66" s="1082"/>
      <c r="AR66" s="4"/>
      <c r="AS66" s="3"/>
      <c r="AT66" s="5"/>
      <c r="AU66" s="6"/>
      <c r="AV66" s="591">
        <f t="shared" si="15"/>
        <v>0</v>
      </c>
      <c r="AW66" s="590" t="str">
        <f t="shared" si="22"/>
        <v>No Line Item</v>
      </c>
      <c r="AX66" s="1080"/>
      <c r="AY66" s="1081"/>
      <c r="AZ66" s="1081"/>
      <c r="BA66" s="1081"/>
      <c r="BB66" s="1081"/>
      <c r="BC66" s="1082"/>
      <c r="BD66" s="4"/>
      <c r="BE66" s="3"/>
      <c r="BF66" s="5"/>
      <c r="BG66" s="6"/>
      <c r="BH66" s="591">
        <f t="shared" si="16"/>
        <v>0</v>
      </c>
      <c r="BI66" s="590" t="str">
        <f t="shared" si="23"/>
        <v>No Line Item</v>
      </c>
      <c r="BJ66" s="1080"/>
      <c r="BK66" s="1081"/>
      <c r="BL66" s="1081"/>
      <c r="BM66" s="1081"/>
      <c r="BN66" s="1081"/>
      <c r="BO66" s="1082"/>
      <c r="BP66" s="4"/>
      <c r="BQ66" s="3"/>
      <c r="BR66" s="5"/>
      <c r="BS66" s="6"/>
      <c r="BT66" s="591">
        <f t="shared" si="17"/>
        <v>0</v>
      </c>
    </row>
    <row r="67" spans="1:72" ht="23.85" customHeight="1" x14ac:dyDescent="0.2">
      <c r="A67" s="590" t="str">
        <f t="shared" si="18"/>
        <v>No Line Item</v>
      </c>
      <c r="B67" s="1080"/>
      <c r="C67" s="1081"/>
      <c r="D67" s="1081"/>
      <c r="E67" s="1081"/>
      <c r="F67" s="1081"/>
      <c r="G67" s="1082"/>
      <c r="H67" s="4"/>
      <c r="I67" s="3"/>
      <c r="J67" s="5"/>
      <c r="K67" s="6"/>
      <c r="L67" s="591">
        <f t="shared" si="12"/>
        <v>0</v>
      </c>
      <c r="M67" s="590" t="str">
        <f t="shared" si="19"/>
        <v>No Line Item</v>
      </c>
      <c r="N67" s="1080"/>
      <c r="O67" s="1081"/>
      <c r="P67" s="1081"/>
      <c r="Q67" s="1081"/>
      <c r="R67" s="1081"/>
      <c r="S67" s="1082"/>
      <c r="T67" s="4"/>
      <c r="U67" s="3"/>
      <c r="V67" s="5"/>
      <c r="W67" s="6"/>
      <c r="X67" s="591">
        <f t="shared" si="13"/>
        <v>0</v>
      </c>
      <c r="Y67" s="590" t="str">
        <f t="shared" si="20"/>
        <v>No Line Item</v>
      </c>
      <c r="Z67" s="1080"/>
      <c r="AA67" s="1081"/>
      <c r="AB67" s="1081"/>
      <c r="AC67" s="1081"/>
      <c r="AD67" s="1081"/>
      <c r="AE67" s="1082"/>
      <c r="AF67" s="4"/>
      <c r="AG67" s="3"/>
      <c r="AH67" s="5"/>
      <c r="AI67" s="6"/>
      <c r="AJ67" s="591">
        <f t="shared" si="14"/>
        <v>0</v>
      </c>
      <c r="AK67" s="590" t="str">
        <f t="shared" si="21"/>
        <v>No Line Item</v>
      </c>
      <c r="AL67" s="1080"/>
      <c r="AM67" s="1081"/>
      <c r="AN67" s="1081"/>
      <c r="AO67" s="1081"/>
      <c r="AP67" s="1081"/>
      <c r="AQ67" s="1082"/>
      <c r="AR67" s="4"/>
      <c r="AS67" s="3"/>
      <c r="AT67" s="5"/>
      <c r="AU67" s="6"/>
      <c r="AV67" s="591">
        <f t="shared" si="15"/>
        <v>0</v>
      </c>
      <c r="AW67" s="590" t="str">
        <f t="shared" si="22"/>
        <v>No Line Item</v>
      </c>
      <c r="AX67" s="1080"/>
      <c r="AY67" s="1081"/>
      <c r="AZ67" s="1081"/>
      <c r="BA67" s="1081"/>
      <c r="BB67" s="1081"/>
      <c r="BC67" s="1082"/>
      <c r="BD67" s="4"/>
      <c r="BE67" s="3"/>
      <c r="BF67" s="5"/>
      <c r="BG67" s="6"/>
      <c r="BH67" s="591">
        <f t="shared" si="16"/>
        <v>0</v>
      </c>
      <c r="BI67" s="590" t="str">
        <f t="shared" si="23"/>
        <v>No Line Item</v>
      </c>
      <c r="BJ67" s="1080"/>
      <c r="BK67" s="1081"/>
      <c r="BL67" s="1081"/>
      <c r="BM67" s="1081"/>
      <c r="BN67" s="1081"/>
      <c r="BO67" s="1082"/>
      <c r="BP67" s="4"/>
      <c r="BQ67" s="3"/>
      <c r="BR67" s="5"/>
      <c r="BS67" s="6"/>
      <c r="BT67" s="591">
        <f t="shared" si="17"/>
        <v>0</v>
      </c>
    </row>
    <row r="68" spans="1:72" ht="23.85" customHeight="1" x14ac:dyDescent="0.2">
      <c r="A68" s="590" t="str">
        <f t="shared" si="18"/>
        <v>No Line Item</v>
      </c>
      <c r="B68" s="1080"/>
      <c r="C68" s="1081"/>
      <c r="D68" s="1081"/>
      <c r="E68" s="1081"/>
      <c r="F68" s="1081"/>
      <c r="G68" s="1082"/>
      <c r="H68" s="4"/>
      <c r="I68" s="3"/>
      <c r="J68" s="5"/>
      <c r="K68" s="6"/>
      <c r="L68" s="591">
        <f t="shared" si="12"/>
        <v>0</v>
      </c>
      <c r="M68" s="590" t="str">
        <f t="shared" si="19"/>
        <v>No Line Item</v>
      </c>
      <c r="N68" s="1080"/>
      <c r="O68" s="1081"/>
      <c r="P68" s="1081"/>
      <c r="Q68" s="1081"/>
      <c r="R68" s="1081"/>
      <c r="S68" s="1082"/>
      <c r="T68" s="4"/>
      <c r="U68" s="3"/>
      <c r="V68" s="5"/>
      <c r="W68" s="6"/>
      <c r="X68" s="591">
        <f>U68*W68</f>
        <v>0</v>
      </c>
      <c r="Y68" s="590" t="str">
        <f t="shared" si="20"/>
        <v>No Line Item</v>
      </c>
      <c r="Z68" s="1080"/>
      <c r="AA68" s="1081"/>
      <c r="AB68" s="1081"/>
      <c r="AC68" s="1081"/>
      <c r="AD68" s="1081"/>
      <c r="AE68" s="1082"/>
      <c r="AF68" s="4"/>
      <c r="AG68" s="3"/>
      <c r="AH68" s="5"/>
      <c r="AI68" s="6"/>
      <c r="AJ68" s="591">
        <f>AG68*AI68</f>
        <v>0</v>
      </c>
      <c r="AK68" s="590" t="str">
        <f t="shared" si="21"/>
        <v>No Line Item</v>
      </c>
      <c r="AL68" s="1080"/>
      <c r="AM68" s="1081"/>
      <c r="AN68" s="1081"/>
      <c r="AO68" s="1081"/>
      <c r="AP68" s="1081"/>
      <c r="AQ68" s="1082"/>
      <c r="AR68" s="4"/>
      <c r="AS68" s="3"/>
      <c r="AT68" s="5"/>
      <c r="AU68" s="6"/>
      <c r="AV68" s="591">
        <f>AS68*AU68</f>
        <v>0</v>
      </c>
      <c r="AW68" s="590" t="str">
        <f t="shared" si="22"/>
        <v>No Line Item</v>
      </c>
      <c r="AX68" s="1080"/>
      <c r="AY68" s="1081"/>
      <c r="AZ68" s="1081"/>
      <c r="BA68" s="1081"/>
      <c r="BB68" s="1081"/>
      <c r="BC68" s="1082"/>
      <c r="BD68" s="4"/>
      <c r="BE68" s="3"/>
      <c r="BF68" s="5"/>
      <c r="BG68" s="6"/>
      <c r="BH68" s="591">
        <f>BE68*BG68</f>
        <v>0</v>
      </c>
      <c r="BI68" s="590" t="str">
        <f t="shared" si="23"/>
        <v>No Line Item</v>
      </c>
      <c r="BJ68" s="1080"/>
      <c r="BK68" s="1081"/>
      <c r="BL68" s="1081"/>
      <c r="BM68" s="1081"/>
      <c r="BN68" s="1081"/>
      <c r="BO68" s="1082"/>
      <c r="BP68" s="4"/>
      <c r="BQ68" s="3"/>
      <c r="BR68" s="5"/>
      <c r="BS68" s="6"/>
      <c r="BT68" s="591">
        <f>BQ68*BS68</f>
        <v>0</v>
      </c>
    </row>
    <row r="69" spans="1:72" ht="23.85" customHeight="1" x14ac:dyDescent="0.2">
      <c r="A69" s="590" t="str">
        <f t="shared" si="18"/>
        <v>No Line Item</v>
      </c>
      <c r="B69" s="1080"/>
      <c r="C69" s="1081"/>
      <c r="D69" s="1081"/>
      <c r="E69" s="1081"/>
      <c r="F69" s="1081"/>
      <c r="G69" s="1082"/>
      <c r="H69" s="4"/>
      <c r="I69" s="3"/>
      <c r="J69" s="5"/>
      <c r="K69" s="6"/>
      <c r="L69" s="591">
        <f t="shared" si="12"/>
        <v>0</v>
      </c>
      <c r="M69" s="590" t="str">
        <f t="shared" si="19"/>
        <v>No Line Item</v>
      </c>
      <c r="N69" s="1080"/>
      <c r="O69" s="1081"/>
      <c r="P69" s="1081"/>
      <c r="Q69" s="1081"/>
      <c r="R69" s="1081"/>
      <c r="S69" s="1082"/>
      <c r="T69" s="4"/>
      <c r="U69" s="3"/>
      <c r="V69" s="5"/>
      <c r="W69" s="6"/>
      <c r="X69" s="591">
        <f>U69*W69</f>
        <v>0</v>
      </c>
      <c r="Y69" s="590" t="str">
        <f t="shared" si="20"/>
        <v>No Line Item</v>
      </c>
      <c r="Z69" s="1080"/>
      <c r="AA69" s="1081"/>
      <c r="AB69" s="1081"/>
      <c r="AC69" s="1081"/>
      <c r="AD69" s="1081"/>
      <c r="AE69" s="1082"/>
      <c r="AF69" s="4"/>
      <c r="AG69" s="3"/>
      <c r="AH69" s="5"/>
      <c r="AI69" s="6"/>
      <c r="AJ69" s="591">
        <f>AG69*AI69</f>
        <v>0</v>
      </c>
      <c r="AK69" s="590" t="str">
        <f t="shared" si="21"/>
        <v>No Line Item</v>
      </c>
      <c r="AL69" s="1080"/>
      <c r="AM69" s="1081"/>
      <c r="AN69" s="1081"/>
      <c r="AO69" s="1081"/>
      <c r="AP69" s="1081"/>
      <c r="AQ69" s="1082"/>
      <c r="AR69" s="4"/>
      <c r="AS69" s="3"/>
      <c r="AT69" s="5"/>
      <c r="AU69" s="6"/>
      <c r="AV69" s="591">
        <f>AS69*AU69</f>
        <v>0</v>
      </c>
      <c r="AW69" s="590" t="str">
        <f t="shared" si="22"/>
        <v>No Line Item</v>
      </c>
      <c r="AX69" s="1080"/>
      <c r="AY69" s="1081"/>
      <c r="AZ69" s="1081"/>
      <c r="BA69" s="1081"/>
      <c r="BB69" s="1081"/>
      <c r="BC69" s="1082"/>
      <c r="BD69" s="4"/>
      <c r="BE69" s="3"/>
      <c r="BF69" s="5"/>
      <c r="BG69" s="6"/>
      <c r="BH69" s="591">
        <f>BE69*BG69</f>
        <v>0</v>
      </c>
      <c r="BI69" s="590" t="str">
        <f t="shared" si="23"/>
        <v>No Line Item</v>
      </c>
      <c r="BJ69" s="1080"/>
      <c r="BK69" s="1081"/>
      <c r="BL69" s="1081"/>
      <c r="BM69" s="1081"/>
      <c r="BN69" s="1081"/>
      <c r="BO69" s="1082"/>
      <c r="BP69" s="4"/>
      <c r="BQ69" s="3"/>
      <c r="BR69" s="5"/>
      <c r="BS69" s="6"/>
      <c r="BT69" s="591">
        <f>BQ69*BS69</f>
        <v>0</v>
      </c>
    </row>
    <row r="70" spans="1:72" ht="23.85" customHeight="1" thickBot="1" x14ac:dyDescent="0.25">
      <c r="A70" s="590" t="str">
        <f>IF(AND(I70=0,K70=0,B70=""),"No Line Item",A69+1)</f>
        <v>No Line Item</v>
      </c>
      <c r="B70" s="1080"/>
      <c r="C70" s="1081"/>
      <c r="D70" s="1081"/>
      <c r="E70" s="1081"/>
      <c r="F70" s="1081"/>
      <c r="G70" s="1082"/>
      <c r="H70" s="4"/>
      <c r="I70" s="3"/>
      <c r="J70" s="5"/>
      <c r="K70" s="6"/>
      <c r="L70" s="591">
        <f t="shared" si="12"/>
        <v>0</v>
      </c>
      <c r="M70" s="590" t="str">
        <f>IF(AND(U70=0,W70=0,N70=""),"No Line Item",M69+1)</f>
        <v>No Line Item</v>
      </c>
      <c r="N70" s="1080"/>
      <c r="O70" s="1081"/>
      <c r="P70" s="1081"/>
      <c r="Q70" s="1081"/>
      <c r="R70" s="1081"/>
      <c r="S70" s="1082"/>
      <c r="T70" s="4"/>
      <c r="U70" s="3"/>
      <c r="V70" s="5"/>
      <c r="W70" s="6"/>
      <c r="X70" s="591">
        <f>U70*W70</f>
        <v>0</v>
      </c>
      <c r="Y70" s="590" t="str">
        <f>IF(AND(AG70=0,AI70=0,Z70=""),"No Line Item",Y69+1)</f>
        <v>No Line Item</v>
      </c>
      <c r="Z70" s="1080"/>
      <c r="AA70" s="1081"/>
      <c r="AB70" s="1081"/>
      <c r="AC70" s="1081"/>
      <c r="AD70" s="1081"/>
      <c r="AE70" s="1082"/>
      <c r="AF70" s="4"/>
      <c r="AG70" s="3"/>
      <c r="AH70" s="5"/>
      <c r="AI70" s="6"/>
      <c r="AJ70" s="591">
        <f>AG70*AI70</f>
        <v>0</v>
      </c>
      <c r="AK70" s="590" t="str">
        <f>IF(AND(AS70=0,AU70=0,AL70=""),"No Line Item",AK69+1)</f>
        <v>No Line Item</v>
      </c>
      <c r="AL70" s="1080"/>
      <c r="AM70" s="1081"/>
      <c r="AN70" s="1081"/>
      <c r="AO70" s="1081"/>
      <c r="AP70" s="1081"/>
      <c r="AQ70" s="1082"/>
      <c r="AR70" s="4"/>
      <c r="AS70" s="3"/>
      <c r="AT70" s="5"/>
      <c r="AU70" s="6"/>
      <c r="AV70" s="591">
        <f>AS70*AU70</f>
        <v>0</v>
      </c>
      <c r="AW70" s="590" t="str">
        <f>IF(AND(BE70=0,BG70=0,AX70=""),"No Line Item",AW69+1)</f>
        <v>No Line Item</v>
      </c>
      <c r="AX70" s="1080"/>
      <c r="AY70" s="1081"/>
      <c r="AZ70" s="1081"/>
      <c r="BA70" s="1081"/>
      <c r="BB70" s="1081"/>
      <c r="BC70" s="1082"/>
      <c r="BD70" s="4"/>
      <c r="BE70" s="3"/>
      <c r="BF70" s="5"/>
      <c r="BG70" s="6"/>
      <c r="BH70" s="591">
        <f>BE70*BG70</f>
        <v>0</v>
      </c>
      <c r="BI70" s="590" t="str">
        <f>IF(AND(BQ70=0,BS70=0,BJ70=""),"No Line Item",BI69+1)</f>
        <v>No Line Item</v>
      </c>
      <c r="BJ70" s="1080"/>
      <c r="BK70" s="1081"/>
      <c r="BL70" s="1081"/>
      <c r="BM70" s="1081"/>
      <c r="BN70" s="1081"/>
      <c r="BO70" s="1082"/>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242</v>
      </c>
      <c r="G75" s="609">
        <f>G36</f>
        <v>43952</v>
      </c>
      <c r="H75" s="15"/>
      <c r="I75" s="9"/>
      <c r="J75" s="569"/>
      <c r="K75" s="753" t="s">
        <v>90</v>
      </c>
      <c r="L75" s="568"/>
      <c r="M75" s="576"/>
      <c r="N75" s="568"/>
      <c r="O75" s="595"/>
      <c r="P75" s="596"/>
      <c r="Q75" s="595"/>
      <c r="R75" s="757" t="s">
        <v>242</v>
      </c>
      <c r="S75" s="609">
        <f>S36</f>
        <v>0</v>
      </c>
      <c r="T75" s="15"/>
      <c r="U75" s="9"/>
      <c r="V75" s="569"/>
      <c r="W75" s="753" t="s">
        <v>90</v>
      </c>
      <c r="X75" s="568"/>
      <c r="Y75" s="576"/>
      <c r="Z75" s="568"/>
      <c r="AA75" s="595"/>
      <c r="AB75" s="596"/>
      <c r="AC75" s="595"/>
      <c r="AD75" s="757" t="s">
        <v>242</v>
      </c>
      <c r="AE75" s="609">
        <f>AE36</f>
        <v>0</v>
      </c>
      <c r="AF75" s="15"/>
      <c r="AG75" s="9"/>
      <c r="AH75" s="569"/>
      <c r="AI75" s="753" t="s">
        <v>90</v>
      </c>
      <c r="AJ75" s="568"/>
      <c r="AK75" s="576"/>
      <c r="AL75" s="568"/>
      <c r="AM75" s="595"/>
      <c r="AN75" s="596"/>
      <c r="AO75" s="595"/>
      <c r="AP75" s="757" t="s">
        <v>242</v>
      </c>
      <c r="AQ75" s="609">
        <f>AQ36</f>
        <v>41609</v>
      </c>
      <c r="AR75" s="15"/>
      <c r="AS75" s="9"/>
      <c r="AT75" s="569"/>
      <c r="AU75" s="753" t="s">
        <v>90</v>
      </c>
      <c r="AV75" s="568"/>
      <c r="AW75" s="576"/>
      <c r="AX75" s="568"/>
      <c r="AY75" s="595"/>
      <c r="AZ75" s="596"/>
      <c r="BA75" s="595"/>
      <c r="BB75" s="757" t="s">
        <v>242</v>
      </c>
      <c r="BC75" s="609">
        <f>BC36</f>
        <v>41609</v>
      </c>
      <c r="BD75" s="15"/>
      <c r="BE75" s="9"/>
      <c r="BF75" s="569"/>
      <c r="BG75" s="753" t="s">
        <v>90</v>
      </c>
      <c r="BH75" s="568"/>
      <c r="BI75" s="576"/>
      <c r="BJ75" s="568"/>
      <c r="BK75" s="595"/>
      <c r="BL75" s="596"/>
      <c r="BM75" s="595"/>
      <c r="BN75" s="757" t="s">
        <v>242</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43962</v>
      </c>
      <c r="J78" s="569"/>
      <c r="M78" s="606" t="s">
        <v>93</v>
      </c>
      <c r="R78" s="569"/>
      <c r="S78" s="569" t="s">
        <v>94</v>
      </c>
      <c r="T78" s="569"/>
      <c r="U78" s="607">
        <f ca="1">TODAY()</f>
        <v>43962</v>
      </c>
      <c r="V78" s="569"/>
      <c r="Y78" s="606" t="s">
        <v>93</v>
      </c>
      <c r="AD78" s="569"/>
      <c r="AE78" s="569" t="s">
        <v>94</v>
      </c>
      <c r="AF78" s="569"/>
      <c r="AG78" s="607">
        <f ca="1">TODAY()</f>
        <v>43962</v>
      </c>
      <c r="AH78" s="569"/>
      <c r="AK78" s="606" t="s">
        <v>93</v>
      </c>
      <c r="AP78" s="569"/>
      <c r="AQ78" s="569" t="s">
        <v>94</v>
      </c>
      <c r="AR78" s="569"/>
      <c r="AS78" s="607">
        <f ca="1">TODAY()</f>
        <v>43962</v>
      </c>
      <c r="AT78" s="569"/>
      <c r="AW78" s="606" t="s">
        <v>93</v>
      </c>
      <c r="BB78" s="569"/>
      <c r="BC78" s="569" t="s">
        <v>94</v>
      </c>
      <c r="BD78" s="569"/>
      <c r="BE78" s="607">
        <f ca="1">TODAY()</f>
        <v>43962</v>
      </c>
      <c r="BF78" s="569"/>
      <c r="BI78" s="606" t="s">
        <v>93</v>
      </c>
      <c r="BN78" s="569"/>
      <c r="BO78" s="569" t="s">
        <v>94</v>
      </c>
      <c r="BP78" s="569"/>
      <c r="BQ78" s="607">
        <f ca="1">TODAY()</f>
        <v>43962</v>
      </c>
      <c r="BR78" s="569"/>
    </row>
    <row r="79" spans="1:72" x14ac:dyDescent="0.2">
      <c r="A79" s="1023" t="s">
        <v>0</v>
      </c>
      <c r="B79" s="855"/>
      <c r="C79" s="855"/>
      <c r="D79" s="562"/>
      <c r="E79" s="563"/>
      <c r="F79" s="563"/>
      <c r="G79" s="563"/>
      <c r="H79" s="563"/>
      <c r="I79" s="563"/>
      <c r="J79" s="564"/>
      <c r="K79" s="563" t="s">
        <v>72</v>
      </c>
      <c r="L79" s="564"/>
      <c r="M79" s="1023" t="s">
        <v>0</v>
      </c>
      <c r="N79" s="855"/>
      <c r="O79" s="855"/>
      <c r="P79" s="562"/>
      <c r="Q79" s="563"/>
      <c r="R79" s="563"/>
      <c r="S79" s="563"/>
      <c r="T79" s="563"/>
      <c r="U79" s="563"/>
      <c r="V79" s="564"/>
      <c r="W79" s="563" t="s">
        <v>72</v>
      </c>
      <c r="X79" s="564"/>
      <c r="Y79" s="1023" t="s">
        <v>0</v>
      </c>
      <c r="Z79" s="855"/>
      <c r="AA79" s="855"/>
      <c r="AB79" s="562"/>
      <c r="AC79" s="563"/>
      <c r="AD79" s="563"/>
      <c r="AE79" s="563"/>
      <c r="AF79" s="563"/>
      <c r="AG79" s="563"/>
      <c r="AH79" s="564"/>
      <c r="AI79" s="563" t="s">
        <v>72</v>
      </c>
      <c r="AJ79" s="564"/>
      <c r="AK79" s="1023" t="s">
        <v>0</v>
      </c>
      <c r="AL79" s="855"/>
      <c r="AM79" s="855"/>
      <c r="AN79" s="562"/>
      <c r="AO79" s="563"/>
      <c r="AP79" s="563"/>
      <c r="AQ79" s="563"/>
      <c r="AR79" s="563"/>
      <c r="AS79" s="563"/>
      <c r="AT79" s="564"/>
      <c r="AU79" s="563" t="s">
        <v>72</v>
      </c>
      <c r="AV79" s="564"/>
      <c r="AW79" s="1023" t="s">
        <v>0</v>
      </c>
      <c r="AX79" s="855"/>
      <c r="AY79" s="855"/>
      <c r="AZ79" s="562"/>
      <c r="BA79" s="563"/>
      <c r="BB79" s="563"/>
      <c r="BC79" s="563"/>
      <c r="BD79" s="563"/>
      <c r="BE79" s="563"/>
      <c r="BF79" s="564"/>
      <c r="BG79" s="563" t="s">
        <v>72</v>
      </c>
      <c r="BH79" s="564"/>
      <c r="BI79" s="1023" t="s">
        <v>0</v>
      </c>
      <c r="BJ79" s="855"/>
      <c r="BK79" s="855"/>
      <c r="BL79" s="562"/>
      <c r="BM79" s="563"/>
      <c r="BN79" s="563"/>
      <c r="BO79" s="563"/>
      <c r="BP79" s="563"/>
      <c r="BQ79" s="563"/>
      <c r="BR79" s="564"/>
      <c r="BS79" s="563" t="s">
        <v>72</v>
      </c>
      <c r="BT79" s="564"/>
    </row>
    <row r="80" spans="1:72" x14ac:dyDescent="0.2">
      <c r="A80" s="1006" t="s">
        <v>238</v>
      </c>
      <c r="B80" s="881"/>
      <c r="C80" s="881"/>
      <c r="D80" s="566"/>
      <c r="E80" s="569"/>
      <c r="F80" s="569"/>
      <c r="G80" s="754" t="s">
        <v>73</v>
      </c>
      <c r="H80" s="754"/>
      <c r="I80" s="754"/>
      <c r="J80" s="568"/>
      <c r="K80" s="569"/>
      <c r="L80" s="568"/>
      <c r="M80" s="1006" t="s">
        <v>238</v>
      </c>
      <c r="N80" s="881"/>
      <c r="O80" s="881"/>
      <c r="P80" s="566"/>
      <c r="Q80" s="569"/>
      <c r="R80" s="569"/>
      <c r="S80" s="754" t="s">
        <v>73</v>
      </c>
      <c r="T80" s="754"/>
      <c r="U80" s="754"/>
      <c r="V80" s="568"/>
      <c r="W80" s="569"/>
      <c r="X80" s="568"/>
      <c r="Y80" s="1006" t="s">
        <v>238</v>
      </c>
      <c r="Z80" s="881"/>
      <c r="AA80" s="881"/>
      <c r="AB80" s="566"/>
      <c r="AC80" s="569"/>
      <c r="AD80" s="569"/>
      <c r="AE80" s="754" t="s">
        <v>73</v>
      </c>
      <c r="AF80" s="754"/>
      <c r="AG80" s="754"/>
      <c r="AH80" s="568"/>
      <c r="AI80" s="569"/>
      <c r="AJ80" s="568"/>
      <c r="AK80" s="1006" t="s">
        <v>238</v>
      </c>
      <c r="AL80" s="881"/>
      <c r="AM80" s="881"/>
      <c r="AN80" s="566"/>
      <c r="AO80" s="569"/>
      <c r="AP80" s="569"/>
      <c r="AQ80" s="754" t="s">
        <v>73</v>
      </c>
      <c r="AR80" s="754"/>
      <c r="AS80" s="754"/>
      <c r="AT80" s="568"/>
      <c r="AU80" s="569"/>
      <c r="AV80" s="568"/>
      <c r="AW80" s="1006" t="s">
        <v>238</v>
      </c>
      <c r="AX80" s="881"/>
      <c r="AY80" s="881"/>
      <c r="AZ80" s="566"/>
      <c r="BA80" s="569"/>
      <c r="BB80" s="569"/>
      <c r="BC80" s="754" t="s">
        <v>73</v>
      </c>
      <c r="BD80" s="754"/>
      <c r="BE80" s="754"/>
      <c r="BF80" s="568"/>
      <c r="BG80" s="569"/>
      <c r="BH80" s="568"/>
      <c r="BI80" s="1006" t="s">
        <v>238</v>
      </c>
      <c r="BJ80" s="881"/>
      <c r="BK80" s="881"/>
      <c r="BL80" s="566"/>
      <c r="BM80" s="569"/>
      <c r="BN80" s="569"/>
      <c r="BO80" s="754" t="s">
        <v>73</v>
      </c>
      <c r="BP80" s="754"/>
      <c r="BQ80" s="754"/>
      <c r="BR80" s="568"/>
      <c r="BS80" s="569"/>
      <c r="BT80" s="568"/>
    </row>
    <row r="81" spans="1:72" x14ac:dyDescent="0.2">
      <c r="A81" s="1006" t="s">
        <v>3</v>
      </c>
      <c r="B81" s="881"/>
      <c r="C81" s="881"/>
      <c r="D81" s="566"/>
      <c r="E81" s="569"/>
      <c r="F81" s="569"/>
      <c r="G81" s="569"/>
      <c r="H81" s="569"/>
      <c r="I81" s="569"/>
      <c r="J81" s="568"/>
      <c r="K81" s="755" t="s">
        <v>202</v>
      </c>
      <c r="L81" s="571"/>
      <c r="M81" s="1006" t="s">
        <v>3</v>
      </c>
      <c r="N81" s="881"/>
      <c r="O81" s="881"/>
      <c r="P81" s="566"/>
      <c r="Q81" s="569"/>
      <c r="R81" s="569"/>
      <c r="S81" s="569"/>
      <c r="T81" s="569"/>
      <c r="U81" s="569"/>
      <c r="V81" s="568"/>
      <c r="W81" s="755" t="s">
        <v>202</v>
      </c>
      <c r="X81" s="571"/>
      <c r="Y81" s="1006" t="s">
        <v>3</v>
      </c>
      <c r="Z81" s="881"/>
      <c r="AA81" s="881"/>
      <c r="AB81" s="566"/>
      <c r="AC81" s="569"/>
      <c r="AD81" s="569"/>
      <c r="AE81" s="569"/>
      <c r="AF81" s="569"/>
      <c r="AG81" s="569"/>
      <c r="AH81" s="568"/>
      <c r="AI81" s="755" t="s">
        <v>202</v>
      </c>
      <c r="AJ81" s="571"/>
      <c r="AK81" s="1006" t="s">
        <v>3</v>
      </c>
      <c r="AL81" s="881"/>
      <c r="AM81" s="881"/>
      <c r="AN81" s="566"/>
      <c r="AO81" s="569"/>
      <c r="AP81" s="569"/>
      <c r="AQ81" s="569"/>
      <c r="AR81" s="569"/>
      <c r="AS81" s="569"/>
      <c r="AT81" s="568"/>
      <c r="AU81" s="755" t="s">
        <v>202</v>
      </c>
      <c r="AV81" s="571"/>
      <c r="AW81" s="1006" t="s">
        <v>3</v>
      </c>
      <c r="AX81" s="881"/>
      <c r="AY81" s="881"/>
      <c r="AZ81" s="566"/>
      <c r="BA81" s="569"/>
      <c r="BB81" s="569"/>
      <c r="BC81" s="569"/>
      <c r="BD81" s="569"/>
      <c r="BE81" s="569"/>
      <c r="BF81" s="568"/>
      <c r="BG81" s="755" t="s">
        <v>202</v>
      </c>
      <c r="BH81" s="571"/>
      <c r="BI81" s="1006" t="s">
        <v>3</v>
      </c>
      <c r="BJ81" s="881"/>
      <c r="BK81" s="881"/>
      <c r="BL81" s="566"/>
      <c r="BM81" s="569"/>
      <c r="BN81" s="569"/>
      <c r="BO81" s="569"/>
      <c r="BP81" s="569"/>
      <c r="BQ81" s="569"/>
      <c r="BR81" s="568"/>
      <c r="BS81" s="755" t="s">
        <v>202</v>
      </c>
      <c r="BT81" s="571"/>
    </row>
    <row r="82" spans="1:72" ht="13.5" thickBot="1" x14ac:dyDescent="0.25">
      <c r="A82" s="1057" t="s">
        <v>555</v>
      </c>
      <c r="B82" s="977"/>
      <c r="C82" s="1083"/>
      <c r="D82" s="572"/>
      <c r="E82" s="573"/>
      <c r="F82" s="573"/>
      <c r="G82" s="573"/>
      <c r="H82" s="573"/>
      <c r="I82" s="573"/>
      <c r="J82" s="574"/>
      <c r="K82" s="575" t="s">
        <v>74</v>
      </c>
      <c r="L82" s="571"/>
      <c r="M82" s="1057" t="s">
        <v>555</v>
      </c>
      <c r="N82" s="977"/>
      <c r="O82" s="1083"/>
      <c r="P82" s="572"/>
      <c r="Q82" s="573"/>
      <c r="R82" s="573"/>
      <c r="S82" s="573"/>
      <c r="T82" s="573"/>
      <c r="U82" s="573"/>
      <c r="V82" s="574"/>
      <c r="W82" s="575" t="s">
        <v>74</v>
      </c>
      <c r="X82" s="571"/>
      <c r="Y82" s="1057" t="s">
        <v>555</v>
      </c>
      <c r="Z82" s="977"/>
      <c r="AA82" s="1083"/>
      <c r="AB82" s="572"/>
      <c r="AC82" s="573"/>
      <c r="AD82" s="573"/>
      <c r="AE82" s="573"/>
      <c r="AF82" s="573"/>
      <c r="AG82" s="573"/>
      <c r="AH82" s="574"/>
      <c r="AI82" s="575" t="s">
        <v>74</v>
      </c>
      <c r="AJ82" s="571"/>
      <c r="AK82" s="1057" t="s">
        <v>555</v>
      </c>
      <c r="AL82" s="977"/>
      <c r="AM82" s="1083"/>
      <c r="AN82" s="572"/>
      <c r="AO82" s="573"/>
      <c r="AP82" s="573"/>
      <c r="AQ82" s="573"/>
      <c r="AR82" s="573"/>
      <c r="AS82" s="573"/>
      <c r="AT82" s="574"/>
      <c r="AU82" s="575" t="s">
        <v>74</v>
      </c>
      <c r="AV82" s="571"/>
      <c r="AW82" s="1057" t="s">
        <v>555</v>
      </c>
      <c r="AX82" s="977"/>
      <c r="AY82" s="1083"/>
      <c r="AZ82" s="572"/>
      <c r="BA82" s="573"/>
      <c r="BB82" s="573"/>
      <c r="BC82" s="573"/>
      <c r="BD82" s="573"/>
      <c r="BE82" s="573"/>
      <c r="BF82" s="574"/>
      <c r="BG82" s="575" t="s">
        <v>74</v>
      </c>
      <c r="BH82" s="571"/>
      <c r="BI82" s="1057" t="s">
        <v>555</v>
      </c>
      <c r="BJ82" s="977"/>
      <c r="BK82" s="1083"/>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101" t="str">
        <f>A45</f>
        <v>USCGC CHARLES SEXTON</v>
      </c>
      <c r="B84" s="1085"/>
      <c r="C84" s="1085"/>
      <c r="D84" s="1085"/>
      <c r="E84" s="1085"/>
      <c r="F84" s="1086"/>
      <c r="G84" s="1102">
        <f>G45</f>
        <v>43952</v>
      </c>
      <c r="H84" s="1085"/>
      <c r="I84" s="1085"/>
      <c r="J84" s="1086"/>
      <c r="K84" s="569"/>
      <c r="L84" s="578"/>
      <c r="M84" s="1101" t="str">
        <f>M45</f>
        <v>USCGC CHARLES SEXTON</v>
      </c>
      <c r="N84" s="1085"/>
      <c r="O84" s="1085"/>
      <c r="P84" s="1085"/>
      <c r="Q84" s="1085"/>
      <c r="R84" s="1086"/>
      <c r="S84" s="1102">
        <f>S45</f>
        <v>0</v>
      </c>
      <c r="T84" s="1085"/>
      <c r="U84" s="1085"/>
      <c r="V84" s="1086"/>
      <c r="W84" s="569"/>
      <c r="X84" s="578"/>
      <c r="Y84" s="1101" t="str">
        <f>Y45</f>
        <v>USCGC CHARLES SEXTON</v>
      </c>
      <c r="Z84" s="1085"/>
      <c r="AA84" s="1085"/>
      <c r="AB84" s="1085"/>
      <c r="AC84" s="1085"/>
      <c r="AD84" s="1086"/>
      <c r="AE84" s="1102">
        <f>AE45</f>
        <v>0</v>
      </c>
      <c r="AF84" s="1085"/>
      <c r="AG84" s="1085"/>
      <c r="AH84" s="1086"/>
      <c r="AI84" s="569"/>
      <c r="AJ84" s="578"/>
      <c r="AK84" s="1101" t="str">
        <f>AK45</f>
        <v>USCGC CHARLES SEXTON</v>
      </c>
      <c r="AL84" s="1085"/>
      <c r="AM84" s="1085"/>
      <c r="AN84" s="1085"/>
      <c r="AO84" s="1085"/>
      <c r="AP84" s="1086"/>
      <c r="AQ84" s="1102">
        <f>AQ45</f>
        <v>41609</v>
      </c>
      <c r="AR84" s="1085"/>
      <c r="AS84" s="1085"/>
      <c r="AT84" s="1086"/>
      <c r="AU84" s="569"/>
      <c r="AV84" s="578"/>
      <c r="AW84" s="1101" t="str">
        <f>AW45</f>
        <v>USCGC CHARLES SEXTON</v>
      </c>
      <c r="AX84" s="1085"/>
      <c r="AY84" s="1085"/>
      <c r="AZ84" s="1085"/>
      <c r="BA84" s="1085"/>
      <c r="BB84" s="1086"/>
      <c r="BC84" s="1102">
        <f>BC45</f>
        <v>41609</v>
      </c>
      <c r="BD84" s="1085"/>
      <c r="BE84" s="1085"/>
      <c r="BF84" s="1086"/>
      <c r="BG84" s="569"/>
      <c r="BH84" s="578"/>
      <c r="BI84" s="1101" t="str">
        <f>BI45</f>
        <v>USCGC CHARLES SEXTON</v>
      </c>
      <c r="BJ84" s="1085"/>
      <c r="BK84" s="1085"/>
      <c r="BL84" s="1085"/>
      <c r="BM84" s="1085"/>
      <c r="BN84" s="1086"/>
      <c r="BO84" s="1102">
        <f>BO45</f>
        <v>41609</v>
      </c>
      <c r="BP84" s="1085"/>
      <c r="BQ84" s="1085"/>
      <c r="BR84" s="1086"/>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98">
        <f>A47</f>
        <v>0</v>
      </c>
      <c r="B86" s="1099"/>
      <c r="C86" s="1099"/>
      <c r="D86" s="1099"/>
      <c r="E86" s="1099"/>
      <c r="F86" s="1099"/>
      <c r="G86" s="1099"/>
      <c r="H86" s="1099"/>
      <c r="I86" s="1099"/>
      <c r="J86" s="1100"/>
      <c r="K86" s="569"/>
      <c r="L86" s="578"/>
      <c r="M86" s="1098">
        <f>M47</f>
        <v>0</v>
      </c>
      <c r="N86" s="1099"/>
      <c r="O86" s="1099"/>
      <c r="P86" s="1099"/>
      <c r="Q86" s="1099"/>
      <c r="R86" s="1099"/>
      <c r="S86" s="1099"/>
      <c r="T86" s="1099"/>
      <c r="U86" s="1099"/>
      <c r="V86" s="1100"/>
      <c r="W86" s="569"/>
      <c r="X86" s="578"/>
      <c r="Y86" s="1098">
        <f>Y47</f>
        <v>0</v>
      </c>
      <c r="Z86" s="1099"/>
      <c r="AA86" s="1099"/>
      <c r="AB86" s="1099"/>
      <c r="AC86" s="1099"/>
      <c r="AD86" s="1099"/>
      <c r="AE86" s="1099"/>
      <c r="AF86" s="1099"/>
      <c r="AG86" s="1099"/>
      <c r="AH86" s="1100"/>
      <c r="AI86" s="569"/>
      <c r="AJ86" s="578"/>
      <c r="AK86" s="1098">
        <f>AK47</f>
        <v>0</v>
      </c>
      <c r="AL86" s="1099"/>
      <c r="AM86" s="1099"/>
      <c r="AN86" s="1099"/>
      <c r="AO86" s="1099"/>
      <c r="AP86" s="1099"/>
      <c r="AQ86" s="1099"/>
      <c r="AR86" s="1099"/>
      <c r="AS86" s="1099"/>
      <c r="AT86" s="1100"/>
      <c r="AU86" s="569"/>
      <c r="AV86" s="578"/>
      <c r="AW86" s="1098">
        <f>AW47</f>
        <v>0</v>
      </c>
      <c r="AX86" s="1099"/>
      <c r="AY86" s="1099"/>
      <c r="AZ86" s="1099"/>
      <c r="BA86" s="1099"/>
      <c r="BB86" s="1099"/>
      <c r="BC86" s="1099"/>
      <c r="BD86" s="1099"/>
      <c r="BE86" s="1099"/>
      <c r="BF86" s="1100"/>
      <c r="BG86" s="569"/>
      <c r="BH86" s="578"/>
      <c r="BI86" s="1098">
        <f>BI47</f>
        <v>0</v>
      </c>
      <c r="BJ86" s="1099"/>
      <c r="BK86" s="1099"/>
      <c r="BL86" s="1099"/>
      <c r="BM86" s="1099"/>
      <c r="BN86" s="1099"/>
      <c r="BO86" s="1099"/>
      <c r="BP86" s="1099"/>
      <c r="BQ86" s="1099"/>
      <c r="BR86" s="1100"/>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9" t="s">
        <v>204</v>
      </c>
      <c r="B88" s="1090"/>
      <c r="C88" s="1090"/>
      <c r="D88" s="1090"/>
      <c r="E88" s="1090"/>
      <c r="F88" s="1091"/>
      <c r="G88" s="1089"/>
      <c r="H88" s="1090"/>
      <c r="I88" s="1090"/>
      <c r="J88" s="1091"/>
      <c r="K88" s="573" t="s">
        <v>205</v>
      </c>
      <c r="L88" s="574"/>
      <c r="M88" s="1089" t="s">
        <v>204</v>
      </c>
      <c r="N88" s="1090"/>
      <c r="O88" s="1090"/>
      <c r="P88" s="1090"/>
      <c r="Q88" s="1090"/>
      <c r="R88" s="1091"/>
      <c r="S88" s="1089"/>
      <c r="T88" s="1090"/>
      <c r="U88" s="1090"/>
      <c r="V88" s="1091"/>
      <c r="W88" s="573" t="s">
        <v>205</v>
      </c>
      <c r="X88" s="574"/>
      <c r="Y88" s="1089" t="s">
        <v>204</v>
      </c>
      <c r="Z88" s="1090"/>
      <c r="AA88" s="1090"/>
      <c r="AB88" s="1090"/>
      <c r="AC88" s="1090"/>
      <c r="AD88" s="1091"/>
      <c r="AE88" s="1089"/>
      <c r="AF88" s="1090"/>
      <c r="AG88" s="1090"/>
      <c r="AH88" s="1091"/>
      <c r="AI88" s="573" t="s">
        <v>205</v>
      </c>
      <c r="AJ88" s="574"/>
      <c r="AK88" s="1089" t="s">
        <v>204</v>
      </c>
      <c r="AL88" s="1090"/>
      <c r="AM88" s="1090"/>
      <c r="AN88" s="1090"/>
      <c r="AO88" s="1090"/>
      <c r="AP88" s="1091"/>
      <c r="AQ88" s="1089"/>
      <c r="AR88" s="1090"/>
      <c r="AS88" s="1090"/>
      <c r="AT88" s="1091"/>
      <c r="AU88" s="573" t="s">
        <v>205</v>
      </c>
      <c r="AV88" s="574"/>
      <c r="AW88" s="1089" t="s">
        <v>204</v>
      </c>
      <c r="AX88" s="1090"/>
      <c r="AY88" s="1090"/>
      <c r="AZ88" s="1090"/>
      <c r="BA88" s="1090"/>
      <c r="BB88" s="1091"/>
      <c r="BC88" s="1089"/>
      <c r="BD88" s="1090"/>
      <c r="BE88" s="1090"/>
      <c r="BF88" s="1091"/>
      <c r="BG88" s="573" t="s">
        <v>205</v>
      </c>
      <c r="BH88" s="574"/>
      <c r="BI88" s="1089" t="s">
        <v>204</v>
      </c>
      <c r="BJ88" s="1090"/>
      <c r="BK88" s="1090"/>
      <c r="BL88" s="1090"/>
      <c r="BM88" s="1090"/>
      <c r="BN88" s="1091"/>
      <c r="BO88" s="1089"/>
      <c r="BP88" s="1090"/>
      <c r="BQ88" s="1090"/>
      <c r="BR88" s="1091"/>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80"/>
      <c r="C91" s="1081"/>
      <c r="D91" s="1081"/>
      <c r="E91" s="1081"/>
      <c r="F91" s="1081"/>
      <c r="G91" s="1082"/>
      <c r="H91" s="4"/>
      <c r="I91" s="3"/>
      <c r="J91" s="5"/>
      <c r="K91" s="6"/>
      <c r="L91" s="591">
        <f t="shared" ref="L91:L109" si="24">I91*K91</f>
        <v>0</v>
      </c>
      <c r="M91" s="590" t="str">
        <f>IF(AND(U91=0,W91=0,N91=""),"No Line Item",M70+1)</f>
        <v>No Line Item</v>
      </c>
      <c r="N91" s="1080"/>
      <c r="O91" s="1081"/>
      <c r="P91" s="1081"/>
      <c r="Q91" s="1081"/>
      <c r="R91" s="1081"/>
      <c r="S91" s="1082"/>
      <c r="T91" s="4"/>
      <c r="U91" s="3"/>
      <c r="V91" s="5"/>
      <c r="W91" s="6"/>
      <c r="X91" s="591">
        <f t="shared" ref="X91:X106" si="25">U91*W91</f>
        <v>0</v>
      </c>
      <c r="Y91" s="590" t="str">
        <f>IF(AND(AG91=0,AI91=0,Z91=""),"No Line Item",Y70+1)</f>
        <v>No Line Item</v>
      </c>
      <c r="Z91" s="1080"/>
      <c r="AA91" s="1081"/>
      <c r="AB91" s="1081"/>
      <c r="AC91" s="1081"/>
      <c r="AD91" s="1081"/>
      <c r="AE91" s="1082"/>
      <c r="AF91" s="4"/>
      <c r="AG91" s="3"/>
      <c r="AH91" s="5"/>
      <c r="AI91" s="6"/>
      <c r="AJ91" s="591">
        <f t="shared" ref="AJ91:AJ106" si="26">AG91*AI91</f>
        <v>0</v>
      </c>
      <c r="AK91" s="590" t="str">
        <f>IF(AND(AS91=0,AU91=0,AL91=""),"No Line Item",AK70+1)</f>
        <v>No Line Item</v>
      </c>
      <c r="AL91" s="1080"/>
      <c r="AM91" s="1081"/>
      <c r="AN91" s="1081"/>
      <c r="AO91" s="1081"/>
      <c r="AP91" s="1081"/>
      <c r="AQ91" s="1082"/>
      <c r="AR91" s="4"/>
      <c r="AS91" s="3"/>
      <c r="AT91" s="5"/>
      <c r="AU91" s="6"/>
      <c r="AV91" s="591">
        <f t="shared" ref="AV91:AV106" si="27">AS91*AU91</f>
        <v>0</v>
      </c>
      <c r="AW91" s="590" t="str">
        <f>IF(AND(BE91=0,BG91=0,AX91=""),"No Line Item",AW70+1)</f>
        <v>No Line Item</v>
      </c>
      <c r="AX91" s="1080"/>
      <c r="AY91" s="1081"/>
      <c r="AZ91" s="1081"/>
      <c r="BA91" s="1081"/>
      <c r="BB91" s="1081"/>
      <c r="BC91" s="1082"/>
      <c r="BD91" s="4"/>
      <c r="BE91" s="3"/>
      <c r="BF91" s="5"/>
      <c r="BG91" s="6"/>
      <c r="BH91" s="591">
        <f t="shared" ref="BH91:BH106" si="28">BE91*BG91</f>
        <v>0</v>
      </c>
      <c r="BI91" s="590" t="str">
        <f>IF(AND(BQ91=0,BS91=0,BJ91=""),"No Line Item",BI70+1)</f>
        <v>No Line Item</v>
      </c>
      <c r="BJ91" s="1080"/>
      <c r="BK91" s="1081"/>
      <c r="BL91" s="1081"/>
      <c r="BM91" s="1081"/>
      <c r="BN91" s="1081"/>
      <c r="BO91" s="1082"/>
      <c r="BP91" s="4"/>
      <c r="BQ91" s="3"/>
      <c r="BR91" s="5"/>
      <c r="BS91" s="6"/>
      <c r="BT91" s="591">
        <f t="shared" ref="BT91:BT106" si="29">BQ91*BS91</f>
        <v>0</v>
      </c>
    </row>
    <row r="92" spans="1:72" ht="23.85" customHeight="1" x14ac:dyDescent="0.2">
      <c r="A92" s="590" t="str">
        <f>IF(AND(I92=0,K92=0,B92=""),"No Line Item",A91+1)</f>
        <v>No Line Item</v>
      </c>
      <c r="B92" s="1080"/>
      <c r="C92" s="1081"/>
      <c r="D92" s="1081"/>
      <c r="E92" s="1081"/>
      <c r="F92" s="1081"/>
      <c r="G92" s="1082"/>
      <c r="H92" s="4"/>
      <c r="I92" s="3"/>
      <c r="J92" s="5"/>
      <c r="K92" s="6"/>
      <c r="L92" s="591">
        <f t="shared" si="24"/>
        <v>0</v>
      </c>
      <c r="M92" s="590" t="str">
        <f>IF(AND(U92=0,W92=0,N92=""),"No Line Item",M91+1)</f>
        <v>No Line Item</v>
      </c>
      <c r="N92" s="1080"/>
      <c r="O92" s="1081"/>
      <c r="P92" s="1081"/>
      <c r="Q92" s="1081"/>
      <c r="R92" s="1081"/>
      <c r="S92" s="1082"/>
      <c r="T92" s="4"/>
      <c r="U92" s="3"/>
      <c r="V92" s="5"/>
      <c r="W92" s="6"/>
      <c r="X92" s="591">
        <f t="shared" si="25"/>
        <v>0</v>
      </c>
      <c r="Y92" s="590" t="str">
        <f>IF(AND(AG92=0,AI92=0,Z92=""),"No Line Item",Y91+1)</f>
        <v>No Line Item</v>
      </c>
      <c r="Z92" s="1080"/>
      <c r="AA92" s="1081"/>
      <c r="AB92" s="1081"/>
      <c r="AC92" s="1081"/>
      <c r="AD92" s="1081"/>
      <c r="AE92" s="1082"/>
      <c r="AF92" s="4"/>
      <c r="AG92" s="3"/>
      <c r="AH92" s="5"/>
      <c r="AI92" s="6"/>
      <c r="AJ92" s="591">
        <f t="shared" si="26"/>
        <v>0</v>
      </c>
      <c r="AK92" s="590" t="str">
        <f>IF(AND(AS92=0,AU92=0,AL92=""),"No Line Item",AK91+1)</f>
        <v>No Line Item</v>
      </c>
      <c r="AL92" s="1080"/>
      <c r="AM92" s="1081"/>
      <c r="AN92" s="1081"/>
      <c r="AO92" s="1081"/>
      <c r="AP92" s="1081"/>
      <c r="AQ92" s="1082"/>
      <c r="AR92" s="4"/>
      <c r="AS92" s="3"/>
      <c r="AT92" s="5"/>
      <c r="AU92" s="6"/>
      <c r="AV92" s="591">
        <f t="shared" si="27"/>
        <v>0</v>
      </c>
      <c r="AW92" s="590" t="str">
        <f>IF(AND(BE92=0,BG92=0,AX92=""),"No Line Item",AW91+1)</f>
        <v>No Line Item</v>
      </c>
      <c r="AX92" s="1080"/>
      <c r="AY92" s="1081"/>
      <c r="AZ92" s="1081"/>
      <c r="BA92" s="1081"/>
      <c r="BB92" s="1081"/>
      <c r="BC92" s="1082"/>
      <c r="BD92" s="4"/>
      <c r="BE92" s="3"/>
      <c r="BF92" s="5"/>
      <c r="BG92" s="6"/>
      <c r="BH92" s="591">
        <f t="shared" si="28"/>
        <v>0</v>
      </c>
      <c r="BI92" s="590" t="str">
        <f>IF(AND(BQ92=0,BS92=0,BJ92=""),"No Line Item",BI91+1)</f>
        <v>No Line Item</v>
      </c>
      <c r="BJ92" s="1080"/>
      <c r="BK92" s="1081"/>
      <c r="BL92" s="1081"/>
      <c r="BM92" s="1081"/>
      <c r="BN92" s="1081"/>
      <c r="BO92" s="1082"/>
      <c r="BP92" s="4"/>
      <c r="BQ92" s="3"/>
      <c r="BR92" s="5"/>
      <c r="BS92" s="6"/>
      <c r="BT92" s="591">
        <f t="shared" si="29"/>
        <v>0</v>
      </c>
    </row>
    <row r="93" spans="1:72" ht="23.85" customHeight="1" x14ac:dyDescent="0.2">
      <c r="A93" s="590" t="str">
        <f t="shared" ref="A93:A108" si="30">IF(AND(I93=0,K93=0,B93=""),"No Line Item",A92+1)</f>
        <v>No Line Item</v>
      </c>
      <c r="B93" s="1080"/>
      <c r="C93" s="1081"/>
      <c r="D93" s="1081"/>
      <c r="E93" s="1081"/>
      <c r="F93" s="1081"/>
      <c r="G93" s="1082"/>
      <c r="H93" s="4"/>
      <c r="I93" s="3"/>
      <c r="J93" s="5"/>
      <c r="K93" s="6"/>
      <c r="L93" s="591">
        <f t="shared" si="24"/>
        <v>0</v>
      </c>
      <c r="M93" s="590" t="str">
        <f t="shared" ref="M93:M108" si="31">IF(AND(U93=0,W93=0,N93=""),"No Line Item",M92+1)</f>
        <v>No Line Item</v>
      </c>
      <c r="N93" s="1080"/>
      <c r="O93" s="1081"/>
      <c r="P93" s="1081"/>
      <c r="Q93" s="1081"/>
      <c r="R93" s="1081"/>
      <c r="S93" s="1082"/>
      <c r="T93" s="4"/>
      <c r="U93" s="3"/>
      <c r="V93" s="5"/>
      <c r="W93" s="6"/>
      <c r="X93" s="591">
        <f t="shared" si="25"/>
        <v>0</v>
      </c>
      <c r="Y93" s="590" t="str">
        <f t="shared" ref="Y93:Y108" si="32">IF(AND(AG93=0,AI93=0,Z93=""),"No Line Item",Y92+1)</f>
        <v>No Line Item</v>
      </c>
      <c r="Z93" s="1080"/>
      <c r="AA93" s="1081"/>
      <c r="AB93" s="1081"/>
      <c r="AC93" s="1081"/>
      <c r="AD93" s="1081"/>
      <c r="AE93" s="1082"/>
      <c r="AF93" s="4"/>
      <c r="AG93" s="3"/>
      <c r="AH93" s="5"/>
      <c r="AI93" s="6"/>
      <c r="AJ93" s="591">
        <f t="shared" si="26"/>
        <v>0</v>
      </c>
      <c r="AK93" s="590" t="str">
        <f t="shared" ref="AK93:AK108" si="33">IF(AND(AS93=0,AU93=0,AL93=""),"No Line Item",AK92+1)</f>
        <v>No Line Item</v>
      </c>
      <c r="AL93" s="1080"/>
      <c r="AM93" s="1081"/>
      <c r="AN93" s="1081"/>
      <c r="AO93" s="1081"/>
      <c r="AP93" s="1081"/>
      <c r="AQ93" s="1082"/>
      <c r="AR93" s="4"/>
      <c r="AS93" s="3"/>
      <c r="AT93" s="5"/>
      <c r="AU93" s="6"/>
      <c r="AV93" s="591">
        <f t="shared" si="27"/>
        <v>0</v>
      </c>
      <c r="AW93" s="590" t="str">
        <f t="shared" ref="AW93:AW108" si="34">IF(AND(BE93=0,BG93=0,AX93=""),"No Line Item",AW92+1)</f>
        <v>No Line Item</v>
      </c>
      <c r="AX93" s="1080"/>
      <c r="AY93" s="1081"/>
      <c r="AZ93" s="1081"/>
      <c r="BA93" s="1081"/>
      <c r="BB93" s="1081"/>
      <c r="BC93" s="1082"/>
      <c r="BD93" s="4"/>
      <c r="BE93" s="3"/>
      <c r="BF93" s="5"/>
      <c r="BG93" s="6"/>
      <c r="BH93" s="591">
        <f t="shared" si="28"/>
        <v>0</v>
      </c>
      <c r="BI93" s="590" t="str">
        <f t="shared" ref="BI93:BI108" si="35">IF(AND(BQ93=0,BS93=0,BJ93=""),"No Line Item",BI92+1)</f>
        <v>No Line Item</v>
      </c>
      <c r="BJ93" s="1080"/>
      <c r="BK93" s="1081"/>
      <c r="BL93" s="1081"/>
      <c r="BM93" s="1081"/>
      <c r="BN93" s="1081"/>
      <c r="BO93" s="1082"/>
      <c r="BP93" s="4"/>
      <c r="BQ93" s="3"/>
      <c r="BR93" s="5"/>
      <c r="BS93" s="6"/>
      <c r="BT93" s="591">
        <f t="shared" si="29"/>
        <v>0</v>
      </c>
    </row>
    <row r="94" spans="1:72" ht="23.85" customHeight="1" x14ac:dyDescent="0.2">
      <c r="A94" s="590" t="str">
        <f t="shared" si="30"/>
        <v>No Line Item</v>
      </c>
      <c r="B94" s="1080"/>
      <c r="C94" s="1081"/>
      <c r="D94" s="1081"/>
      <c r="E94" s="1081"/>
      <c r="F94" s="1081"/>
      <c r="G94" s="1082"/>
      <c r="H94" s="4"/>
      <c r="I94" s="3"/>
      <c r="J94" s="5"/>
      <c r="K94" s="6"/>
      <c r="L94" s="591">
        <f t="shared" si="24"/>
        <v>0</v>
      </c>
      <c r="M94" s="590" t="str">
        <f t="shared" si="31"/>
        <v>No Line Item</v>
      </c>
      <c r="N94" s="1080"/>
      <c r="O94" s="1081"/>
      <c r="P94" s="1081"/>
      <c r="Q94" s="1081"/>
      <c r="R94" s="1081"/>
      <c r="S94" s="1082"/>
      <c r="T94" s="4"/>
      <c r="U94" s="3"/>
      <c r="V94" s="5"/>
      <c r="W94" s="6"/>
      <c r="X94" s="591">
        <f t="shared" si="25"/>
        <v>0</v>
      </c>
      <c r="Y94" s="590" t="str">
        <f t="shared" si="32"/>
        <v>No Line Item</v>
      </c>
      <c r="Z94" s="1080"/>
      <c r="AA94" s="1081"/>
      <c r="AB94" s="1081"/>
      <c r="AC94" s="1081"/>
      <c r="AD94" s="1081"/>
      <c r="AE94" s="1082"/>
      <c r="AF94" s="4"/>
      <c r="AG94" s="3"/>
      <c r="AH94" s="5"/>
      <c r="AI94" s="6"/>
      <c r="AJ94" s="591">
        <f t="shared" si="26"/>
        <v>0</v>
      </c>
      <c r="AK94" s="590" t="str">
        <f t="shared" si="33"/>
        <v>No Line Item</v>
      </c>
      <c r="AL94" s="1080"/>
      <c r="AM94" s="1081"/>
      <c r="AN94" s="1081"/>
      <c r="AO94" s="1081"/>
      <c r="AP94" s="1081"/>
      <c r="AQ94" s="1082"/>
      <c r="AR94" s="4"/>
      <c r="AS94" s="3"/>
      <c r="AT94" s="5"/>
      <c r="AU94" s="6"/>
      <c r="AV94" s="591">
        <f t="shared" si="27"/>
        <v>0</v>
      </c>
      <c r="AW94" s="590" t="str">
        <f t="shared" si="34"/>
        <v>No Line Item</v>
      </c>
      <c r="AX94" s="1080"/>
      <c r="AY94" s="1081"/>
      <c r="AZ94" s="1081"/>
      <c r="BA94" s="1081"/>
      <c r="BB94" s="1081"/>
      <c r="BC94" s="1082"/>
      <c r="BD94" s="4"/>
      <c r="BE94" s="3"/>
      <c r="BF94" s="5"/>
      <c r="BG94" s="6"/>
      <c r="BH94" s="591">
        <f t="shared" si="28"/>
        <v>0</v>
      </c>
      <c r="BI94" s="590" t="str">
        <f t="shared" si="35"/>
        <v>No Line Item</v>
      </c>
      <c r="BJ94" s="1080"/>
      <c r="BK94" s="1081"/>
      <c r="BL94" s="1081"/>
      <c r="BM94" s="1081"/>
      <c r="BN94" s="1081"/>
      <c r="BO94" s="1082"/>
      <c r="BP94" s="4"/>
      <c r="BQ94" s="3"/>
      <c r="BR94" s="5"/>
      <c r="BS94" s="6"/>
      <c r="BT94" s="591">
        <f t="shared" si="29"/>
        <v>0</v>
      </c>
    </row>
    <row r="95" spans="1:72" ht="23.85" customHeight="1" x14ac:dyDescent="0.2">
      <c r="A95" s="590" t="str">
        <f t="shared" si="30"/>
        <v>No Line Item</v>
      </c>
      <c r="B95" s="1080"/>
      <c r="C95" s="1081"/>
      <c r="D95" s="1081"/>
      <c r="E95" s="1081"/>
      <c r="F95" s="1081"/>
      <c r="G95" s="1082"/>
      <c r="H95" s="4"/>
      <c r="I95" s="3"/>
      <c r="J95" s="5"/>
      <c r="K95" s="6"/>
      <c r="L95" s="591">
        <f t="shared" si="24"/>
        <v>0</v>
      </c>
      <c r="M95" s="590" t="str">
        <f t="shared" si="31"/>
        <v>No Line Item</v>
      </c>
      <c r="N95" s="1080"/>
      <c r="O95" s="1081"/>
      <c r="P95" s="1081"/>
      <c r="Q95" s="1081"/>
      <c r="R95" s="1081"/>
      <c r="S95" s="1082"/>
      <c r="T95" s="4"/>
      <c r="U95" s="3"/>
      <c r="V95" s="5"/>
      <c r="W95" s="6"/>
      <c r="X95" s="591">
        <f t="shared" si="25"/>
        <v>0</v>
      </c>
      <c r="Y95" s="590" t="str">
        <f t="shared" si="32"/>
        <v>No Line Item</v>
      </c>
      <c r="Z95" s="1080"/>
      <c r="AA95" s="1081"/>
      <c r="AB95" s="1081"/>
      <c r="AC95" s="1081"/>
      <c r="AD95" s="1081"/>
      <c r="AE95" s="1082"/>
      <c r="AF95" s="4"/>
      <c r="AG95" s="3"/>
      <c r="AH95" s="5"/>
      <c r="AI95" s="6"/>
      <c r="AJ95" s="591">
        <f t="shared" si="26"/>
        <v>0</v>
      </c>
      <c r="AK95" s="590" t="str">
        <f t="shared" si="33"/>
        <v>No Line Item</v>
      </c>
      <c r="AL95" s="1080"/>
      <c r="AM95" s="1081"/>
      <c r="AN95" s="1081"/>
      <c r="AO95" s="1081"/>
      <c r="AP95" s="1081"/>
      <c r="AQ95" s="1082"/>
      <c r="AR95" s="4"/>
      <c r="AS95" s="3"/>
      <c r="AT95" s="5"/>
      <c r="AU95" s="6"/>
      <c r="AV95" s="591">
        <f t="shared" si="27"/>
        <v>0</v>
      </c>
      <c r="AW95" s="590" t="str">
        <f t="shared" si="34"/>
        <v>No Line Item</v>
      </c>
      <c r="AX95" s="1080"/>
      <c r="AY95" s="1081"/>
      <c r="AZ95" s="1081"/>
      <c r="BA95" s="1081"/>
      <c r="BB95" s="1081"/>
      <c r="BC95" s="1082"/>
      <c r="BD95" s="4"/>
      <c r="BE95" s="3"/>
      <c r="BF95" s="5"/>
      <c r="BG95" s="6"/>
      <c r="BH95" s="591">
        <f t="shared" si="28"/>
        <v>0</v>
      </c>
      <c r="BI95" s="590" t="str">
        <f t="shared" si="35"/>
        <v>No Line Item</v>
      </c>
      <c r="BJ95" s="1080"/>
      <c r="BK95" s="1081"/>
      <c r="BL95" s="1081"/>
      <c r="BM95" s="1081"/>
      <c r="BN95" s="1081"/>
      <c r="BO95" s="1082"/>
      <c r="BP95" s="4"/>
      <c r="BQ95" s="3"/>
      <c r="BR95" s="5"/>
      <c r="BS95" s="6"/>
      <c r="BT95" s="591">
        <f t="shared" si="29"/>
        <v>0</v>
      </c>
    </row>
    <row r="96" spans="1:72" ht="23.85" customHeight="1" x14ac:dyDescent="0.2">
      <c r="A96" s="590" t="str">
        <f t="shared" si="30"/>
        <v>No Line Item</v>
      </c>
      <c r="B96" s="1080"/>
      <c r="C96" s="1081"/>
      <c r="D96" s="1081"/>
      <c r="E96" s="1081"/>
      <c r="F96" s="1081"/>
      <c r="G96" s="1082"/>
      <c r="H96" s="4"/>
      <c r="I96" s="3"/>
      <c r="J96" s="5"/>
      <c r="K96" s="6"/>
      <c r="L96" s="591">
        <f t="shared" si="24"/>
        <v>0</v>
      </c>
      <c r="M96" s="590" t="str">
        <f t="shared" si="31"/>
        <v>No Line Item</v>
      </c>
      <c r="N96" s="1080"/>
      <c r="O96" s="1081"/>
      <c r="P96" s="1081"/>
      <c r="Q96" s="1081"/>
      <c r="R96" s="1081"/>
      <c r="S96" s="1082"/>
      <c r="T96" s="4"/>
      <c r="U96" s="3"/>
      <c r="V96" s="5"/>
      <c r="W96" s="6"/>
      <c r="X96" s="591">
        <f t="shared" si="25"/>
        <v>0</v>
      </c>
      <c r="Y96" s="590" t="str">
        <f t="shared" si="32"/>
        <v>No Line Item</v>
      </c>
      <c r="Z96" s="1080"/>
      <c r="AA96" s="1081"/>
      <c r="AB96" s="1081"/>
      <c r="AC96" s="1081"/>
      <c r="AD96" s="1081"/>
      <c r="AE96" s="1082"/>
      <c r="AF96" s="4"/>
      <c r="AG96" s="3"/>
      <c r="AH96" s="5"/>
      <c r="AI96" s="6"/>
      <c r="AJ96" s="591">
        <f t="shared" si="26"/>
        <v>0</v>
      </c>
      <c r="AK96" s="590" t="str">
        <f t="shared" si="33"/>
        <v>No Line Item</v>
      </c>
      <c r="AL96" s="1080"/>
      <c r="AM96" s="1081"/>
      <c r="AN96" s="1081"/>
      <c r="AO96" s="1081"/>
      <c r="AP96" s="1081"/>
      <c r="AQ96" s="1082"/>
      <c r="AR96" s="4"/>
      <c r="AS96" s="3"/>
      <c r="AT96" s="5"/>
      <c r="AU96" s="6"/>
      <c r="AV96" s="591">
        <f t="shared" si="27"/>
        <v>0</v>
      </c>
      <c r="AW96" s="590" t="str">
        <f t="shared" si="34"/>
        <v>No Line Item</v>
      </c>
      <c r="AX96" s="1080"/>
      <c r="AY96" s="1081"/>
      <c r="AZ96" s="1081"/>
      <c r="BA96" s="1081"/>
      <c r="BB96" s="1081"/>
      <c r="BC96" s="1082"/>
      <c r="BD96" s="4"/>
      <c r="BE96" s="3"/>
      <c r="BF96" s="5"/>
      <c r="BG96" s="6"/>
      <c r="BH96" s="591">
        <f t="shared" si="28"/>
        <v>0</v>
      </c>
      <c r="BI96" s="590" t="str">
        <f t="shared" si="35"/>
        <v>No Line Item</v>
      </c>
      <c r="BJ96" s="1080"/>
      <c r="BK96" s="1081"/>
      <c r="BL96" s="1081"/>
      <c r="BM96" s="1081"/>
      <c r="BN96" s="1081"/>
      <c r="BO96" s="1082"/>
      <c r="BP96" s="4"/>
      <c r="BQ96" s="3"/>
      <c r="BR96" s="5"/>
      <c r="BS96" s="6"/>
      <c r="BT96" s="591">
        <f t="shared" si="29"/>
        <v>0</v>
      </c>
    </row>
    <row r="97" spans="1:72" ht="23.85" customHeight="1" x14ac:dyDescent="0.2">
      <c r="A97" s="590" t="str">
        <f t="shared" si="30"/>
        <v>No Line Item</v>
      </c>
      <c r="B97" s="1080"/>
      <c r="C97" s="1081"/>
      <c r="D97" s="1081"/>
      <c r="E97" s="1081"/>
      <c r="F97" s="1081"/>
      <c r="G97" s="1082"/>
      <c r="H97" s="4"/>
      <c r="I97" s="3"/>
      <c r="J97" s="5"/>
      <c r="K97" s="6"/>
      <c r="L97" s="591">
        <f t="shared" si="24"/>
        <v>0</v>
      </c>
      <c r="M97" s="590" t="str">
        <f t="shared" si="31"/>
        <v>No Line Item</v>
      </c>
      <c r="N97" s="1080"/>
      <c r="O97" s="1081"/>
      <c r="P97" s="1081"/>
      <c r="Q97" s="1081"/>
      <c r="R97" s="1081"/>
      <c r="S97" s="1082"/>
      <c r="T97" s="4"/>
      <c r="U97" s="3"/>
      <c r="V97" s="5"/>
      <c r="W97" s="6"/>
      <c r="X97" s="591">
        <f t="shared" si="25"/>
        <v>0</v>
      </c>
      <c r="Y97" s="590" t="str">
        <f t="shared" si="32"/>
        <v>No Line Item</v>
      </c>
      <c r="Z97" s="1080"/>
      <c r="AA97" s="1081"/>
      <c r="AB97" s="1081"/>
      <c r="AC97" s="1081"/>
      <c r="AD97" s="1081"/>
      <c r="AE97" s="1082"/>
      <c r="AF97" s="4"/>
      <c r="AG97" s="3"/>
      <c r="AH97" s="5"/>
      <c r="AI97" s="6"/>
      <c r="AJ97" s="591">
        <f t="shared" si="26"/>
        <v>0</v>
      </c>
      <c r="AK97" s="590" t="str">
        <f t="shared" si="33"/>
        <v>No Line Item</v>
      </c>
      <c r="AL97" s="1080"/>
      <c r="AM97" s="1081"/>
      <c r="AN97" s="1081"/>
      <c r="AO97" s="1081"/>
      <c r="AP97" s="1081"/>
      <c r="AQ97" s="1082"/>
      <c r="AR97" s="4"/>
      <c r="AS97" s="3"/>
      <c r="AT97" s="5"/>
      <c r="AU97" s="6"/>
      <c r="AV97" s="591">
        <f t="shared" si="27"/>
        <v>0</v>
      </c>
      <c r="AW97" s="590" t="str">
        <f t="shared" si="34"/>
        <v>No Line Item</v>
      </c>
      <c r="AX97" s="1080"/>
      <c r="AY97" s="1081"/>
      <c r="AZ97" s="1081"/>
      <c r="BA97" s="1081"/>
      <c r="BB97" s="1081"/>
      <c r="BC97" s="1082"/>
      <c r="BD97" s="4"/>
      <c r="BE97" s="3"/>
      <c r="BF97" s="5"/>
      <c r="BG97" s="6"/>
      <c r="BH97" s="591">
        <f t="shared" si="28"/>
        <v>0</v>
      </c>
      <c r="BI97" s="590" t="str">
        <f t="shared" si="35"/>
        <v>No Line Item</v>
      </c>
      <c r="BJ97" s="1080"/>
      <c r="BK97" s="1081"/>
      <c r="BL97" s="1081"/>
      <c r="BM97" s="1081"/>
      <c r="BN97" s="1081"/>
      <c r="BO97" s="1082"/>
      <c r="BP97" s="4"/>
      <c r="BQ97" s="3"/>
      <c r="BR97" s="5"/>
      <c r="BS97" s="6"/>
      <c r="BT97" s="591">
        <f t="shared" si="29"/>
        <v>0</v>
      </c>
    </row>
    <row r="98" spans="1:72" ht="23.85" customHeight="1" x14ac:dyDescent="0.2">
      <c r="A98" s="590" t="str">
        <f t="shared" si="30"/>
        <v>No Line Item</v>
      </c>
      <c r="B98" s="1080"/>
      <c r="C98" s="1081"/>
      <c r="D98" s="1081"/>
      <c r="E98" s="1081"/>
      <c r="F98" s="1081"/>
      <c r="G98" s="1082"/>
      <c r="H98" s="4"/>
      <c r="I98" s="3"/>
      <c r="J98" s="5"/>
      <c r="K98" s="6"/>
      <c r="L98" s="591">
        <f t="shared" si="24"/>
        <v>0</v>
      </c>
      <c r="M98" s="590" t="str">
        <f t="shared" si="31"/>
        <v>No Line Item</v>
      </c>
      <c r="N98" s="1080"/>
      <c r="O98" s="1081"/>
      <c r="P98" s="1081"/>
      <c r="Q98" s="1081"/>
      <c r="R98" s="1081"/>
      <c r="S98" s="1082"/>
      <c r="T98" s="4"/>
      <c r="U98" s="3"/>
      <c r="V98" s="5"/>
      <c r="W98" s="6"/>
      <c r="X98" s="591">
        <f t="shared" si="25"/>
        <v>0</v>
      </c>
      <c r="Y98" s="590" t="str">
        <f t="shared" si="32"/>
        <v>No Line Item</v>
      </c>
      <c r="Z98" s="1080"/>
      <c r="AA98" s="1081"/>
      <c r="AB98" s="1081"/>
      <c r="AC98" s="1081"/>
      <c r="AD98" s="1081"/>
      <c r="AE98" s="1082"/>
      <c r="AF98" s="4"/>
      <c r="AG98" s="3"/>
      <c r="AH98" s="5"/>
      <c r="AI98" s="6"/>
      <c r="AJ98" s="591">
        <f t="shared" si="26"/>
        <v>0</v>
      </c>
      <c r="AK98" s="590" t="str">
        <f t="shared" si="33"/>
        <v>No Line Item</v>
      </c>
      <c r="AL98" s="1080"/>
      <c r="AM98" s="1081"/>
      <c r="AN98" s="1081"/>
      <c r="AO98" s="1081"/>
      <c r="AP98" s="1081"/>
      <c r="AQ98" s="1082"/>
      <c r="AR98" s="4"/>
      <c r="AS98" s="3"/>
      <c r="AT98" s="5"/>
      <c r="AU98" s="6"/>
      <c r="AV98" s="591">
        <f t="shared" si="27"/>
        <v>0</v>
      </c>
      <c r="AW98" s="590" t="str">
        <f t="shared" si="34"/>
        <v>No Line Item</v>
      </c>
      <c r="AX98" s="1080"/>
      <c r="AY98" s="1081"/>
      <c r="AZ98" s="1081"/>
      <c r="BA98" s="1081"/>
      <c r="BB98" s="1081"/>
      <c r="BC98" s="1082"/>
      <c r="BD98" s="4"/>
      <c r="BE98" s="3"/>
      <c r="BF98" s="5"/>
      <c r="BG98" s="6"/>
      <c r="BH98" s="591">
        <f t="shared" si="28"/>
        <v>0</v>
      </c>
      <c r="BI98" s="590" t="str">
        <f t="shared" si="35"/>
        <v>No Line Item</v>
      </c>
      <c r="BJ98" s="1080"/>
      <c r="BK98" s="1081"/>
      <c r="BL98" s="1081"/>
      <c r="BM98" s="1081"/>
      <c r="BN98" s="1081"/>
      <c r="BO98" s="1082"/>
      <c r="BP98" s="4"/>
      <c r="BQ98" s="3"/>
      <c r="BR98" s="5"/>
      <c r="BS98" s="6"/>
      <c r="BT98" s="591">
        <f t="shared" si="29"/>
        <v>0</v>
      </c>
    </row>
    <row r="99" spans="1:72" ht="23.85" customHeight="1" x14ac:dyDescent="0.2">
      <c r="A99" s="590" t="str">
        <f t="shared" si="30"/>
        <v>No Line Item</v>
      </c>
      <c r="B99" s="1080"/>
      <c r="C99" s="1081"/>
      <c r="D99" s="1081"/>
      <c r="E99" s="1081"/>
      <c r="F99" s="1081"/>
      <c r="G99" s="1082"/>
      <c r="H99" s="4"/>
      <c r="I99" s="3"/>
      <c r="J99" s="5"/>
      <c r="K99" s="6"/>
      <c r="L99" s="591">
        <f t="shared" si="24"/>
        <v>0</v>
      </c>
      <c r="M99" s="590" t="str">
        <f t="shared" si="31"/>
        <v>No Line Item</v>
      </c>
      <c r="N99" s="1080"/>
      <c r="O99" s="1081"/>
      <c r="P99" s="1081"/>
      <c r="Q99" s="1081"/>
      <c r="R99" s="1081"/>
      <c r="S99" s="1082"/>
      <c r="T99" s="4"/>
      <c r="U99" s="3"/>
      <c r="V99" s="5"/>
      <c r="W99" s="6"/>
      <c r="X99" s="591">
        <f t="shared" si="25"/>
        <v>0</v>
      </c>
      <c r="Y99" s="590" t="str">
        <f t="shared" si="32"/>
        <v>No Line Item</v>
      </c>
      <c r="Z99" s="1080"/>
      <c r="AA99" s="1081"/>
      <c r="AB99" s="1081"/>
      <c r="AC99" s="1081"/>
      <c r="AD99" s="1081"/>
      <c r="AE99" s="1082"/>
      <c r="AF99" s="4"/>
      <c r="AG99" s="3"/>
      <c r="AH99" s="5"/>
      <c r="AI99" s="6"/>
      <c r="AJ99" s="591">
        <f t="shared" si="26"/>
        <v>0</v>
      </c>
      <c r="AK99" s="590" t="str">
        <f t="shared" si="33"/>
        <v>No Line Item</v>
      </c>
      <c r="AL99" s="1080"/>
      <c r="AM99" s="1081"/>
      <c r="AN99" s="1081"/>
      <c r="AO99" s="1081"/>
      <c r="AP99" s="1081"/>
      <c r="AQ99" s="1082"/>
      <c r="AR99" s="4"/>
      <c r="AS99" s="3"/>
      <c r="AT99" s="5"/>
      <c r="AU99" s="6"/>
      <c r="AV99" s="591">
        <f t="shared" si="27"/>
        <v>0</v>
      </c>
      <c r="AW99" s="590" t="str">
        <f t="shared" si="34"/>
        <v>No Line Item</v>
      </c>
      <c r="AX99" s="1080"/>
      <c r="AY99" s="1081"/>
      <c r="AZ99" s="1081"/>
      <c r="BA99" s="1081"/>
      <c r="BB99" s="1081"/>
      <c r="BC99" s="1082"/>
      <c r="BD99" s="4"/>
      <c r="BE99" s="3"/>
      <c r="BF99" s="5"/>
      <c r="BG99" s="6"/>
      <c r="BH99" s="591">
        <f t="shared" si="28"/>
        <v>0</v>
      </c>
      <c r="BI99" s="590" t="str">
        <f t="shared" si="35"/>
        <v>No Line Item</v>
      </c>
      <c r="BJ99" s="1080"/>
      <c r="BK99" s="1081"/>
      <c r="BL99" s="1081"/>
      <c r="BM99" s="1081"/>
      <c r="BN99" s="1081"/>
      <c r="BO99" s="1082"/>
      <c r="BP99" s="4"/>
      <c r="BQ99" s="3"/>
      <c r="BR99" s="5"/>
      <c r="BS99" s="6"/>
      <c r="BT99" s="591">
        <f t="shared" si="29"/>
        <v>0</v>
      </c>
    </row>
    <row r="100" spans="1:72" ht="23.85" customHeight="1" x14ac:dyDescent="0.2">
      <c r="A100" s="590" t="str">
        <f t="shared" si="30"/>
        <v>No Line Item</v>
      </c>
      <c r="B100" s="1080"/>
      <c r="C100" s="1081"/>
      <c r="D100" s="1081"/>
      <c r="E100" s="1081"/>
      <c r="F100" s="1081"/>
      <c r="G100" s="1082"/>
      <c r="H100" s="4"/>
      <c r="I100" s="3"/>
      <c r="J100" s="5"/>
      <c r="K100" s="6"/>
      <c r="L100" s="591">
        <f t="shared" si="24"/>
        <v>0</v>
      </c>
      <c r="M100" s="590" t="str">
        <f t="shared" si="31"/>
        <v>No Line Item</v>
      </c>
      <c r="N100" s="1080"/>
      <c r="O100" s="1081"/>
      <c r="P100" s="1081"/>
      <c r="Q100" s="1081"/>
      <c r="R100" s="1081"/>
      <c r="S100" s="1082"/>
      <c r="T100" s="4"/>
      <c r="U100" s="3"/>
      <c r="V100" s="5"/>
      <c r="W100" s="6"/>
      <c r="X100" s="591">
        <f t="shared" si="25"/>
        <v>0</v>
      </c>
      <c r="Y100" s="590" t="str">
        <f t="shared" si="32"/>
        <v>No Line Item</v>
      </c>
      <c r="Z100" s="1080"/>
      <c r="AA100" s="1081"/>
      <c r="AB100" s="1081"/>
      <c r="AC100" s="1081"/>
      <c r="AD100" s="1081"/>
      <c r="AE100" s="1082"/>
      <c r="AF100" s="4"/>
      <c r="AG100" s="3"/>
      <c r="AH100" s="5"/>
      <c r="AI100" s="6"/>
      <c r="AJ100" s="591">
        <f t="shared" si="26"/>
        <v>0</v>
      </c>
      <c r="AK100" s="590" t="str">
        <f t="shared" si="33"/>
        <v>No Line Item</v>
      </c>
      <c r="AL100" s="1080"/>
      <c r="AM100" s="1081"/>
      <c r="AN100" s="1081"/>
      <c r="AO100" s="1081"/>
      <c r="AP100" s="1081"/>
      <c r="AQ100" s="1082"/>
      <c r="AR100" s="4"/>
      <c r="AS100" s="3"/>
      <c r="AT100" s="5"/>
      <c r="AU100" s="6"/>
      <c r="AV100" s="591">
        <f t="shared" si="27"/>
        <v>0</v>
      </c>
      <c r="AW100" s="590" t="str">
        <f t="shared" si="34"/>
        <v>No Line Item</v>
      </c>
      <c r="AX100" s="1080"/>
      <c r="AY100" s="1081"/>
      <c r="AZ100" s="1081"/>
      <c r="BA100" s="1081"/>
      <c r="BB100" s="1081"/>
      <c r="BC100" s="1082"/>
      <c r="BD100" s="4"/>
      <c r="BE100" s="3"/>
      <c r="BF100" s="5"/>
      <c r="BG100" s="6"/>
      <c r="BH100" s="591">
        <f t="shared" si="28"/>
        <v>0</v>
      </c>
      <c r="BI100" s="590" t="str">
        <f t="shared" si="35"/>
        <v>No Line Item</v>
      </c>
      <c r="BJ100" s="1080"/>
      <c r="BK100" s="1081"/>
      <c r="BL100" s="1081"/>
      <c r="BM100" s="1081"/>
      <c r="BN100" s="1081"/>
      <c r="BO100" s="1082"/>
      <c r="BP100" s="4"/>
      <c r="BQ100" s="3"/>
      <c r="BR100" s="5"/>
      <c r="BS100" s="6"/>
      <c r="BT100" s="591">
        <f t="shared" si="29"/>
        <v>0</v>
      </c>
    </row>
    <row r="101" spans="1:72" ht="23.85" customHeight="1" x14ac:dyDescent="0.2">
      <c r="A101" s="590" t="str">
        <f t="shared" si="30"/>
        <v>No Line Item</v>
      </c>
      <c r="B101" s="1080"/>
      <c r="C101" s="1081"/>
      <c r="D101" s="1081"/>
      <c r="E101" s="1081"/>
      <c r="F101" s="1081"/>
      <c r="G101" s="1082"/>
      <c r="H101" s="4"/>
      <c r="I101" s="3"/>
      <c r="J101" s="5"/>
      <c r="K101" s="6"/>
      <c r="L101" s="591">
        <f t="shared" si="24"/>
        <v>0</v>
      </c>
      <c r="M101" s="590" t="str">
        <f t="shared" si="31"/>
        <v>No Line Item</v>
      </c>
      <c r="N101" s="1080"/>
      <c r="O101" s="1081"/>
      <c r="P101" s="1081"/>
      <c r="Q101" s="1081"/>
      <c r="R101" s="1081"/>
      <c r="S101" s="1082"/>
      <c r="T101" s="4"/>
      <c r="U101" s="3"/>
      <c r="V101" s="5"/>
      <c r="W101" s="6"/>
      <c r="X101" s="591">
        <f t="shared" si="25"/>
        <v>0</v>
      </c>
      <c r="Y101" s="590" t="str">
        <f t="shared" si="32"/>
        <v>No Line Item</v>
      </c>
      <c r="Z101" s="1080"/>
      <c r="AA101" s="1081"/>
      <c r="AB101" s="1081"/>
      <c r="AC101" s="1081"/>
      <c r="AD101" s="1081"/>
      <c r="AE101" s="1082"/>
      <c r="AF101" s="4"/>
      <c r="AG101" s="3"/>
      <c r="AH101" s="5"/>
      <c r="AI101" s="6"/>
      <c r="AJ101" s="591">
        <f t="shared" si="26"/>
        <v>0</v>
      </c>
      <c r="AK101" s="590" t="str">
        <f t="shared" si="33"/>
        <v>No Line Item</v>
      </c>
      <c r="AL101" s="1080"/>
      <c r="AM101" s="1081"/>
      <c r="AN101" s="1081"/>
      <c r="AO101" s="1081"/>
      <c r="AP101" s="1081"/>
      <c r="AQ101" s="1082"/>
      <c r="AR101" s="4"/>
      <c r="AS101" s="3"/>
      <c r="AT101" s="5"/>
      <c r="AU101" s="6"/>
      <c r="AV101" s="591">
        <f t="shared" si="27"/>
        <v>0</v>
      </c>
      <c r="AW101" s="590" t="str">
        <f t="shared" si="34"/>
        <v>No Line Item</v>
      </c>
      <c r="AX101" s="1080"/>
      <c r="AY101" s="1081"/>
      <c r="AZ101" s="1081"/>
      <c r="BA101" s="1081"/>
      <c r="BB101" s="1081"/>
      <c r="BC101" s="1082"/>
      <c r="BD101" s="4"/>
      <c r="BE101" s="3"/>
      <c r="BF101" s="5"/>
      <c r="BG101" s="6"/>
      <c r="BH101" s="591">
        <f t="shared" si="28"/>
        <v>0</v>
      </c>
      <c r="BI101" s="590" t="str">
        <f t="shared" si="35"/>
        <v>No Line Item</v>
      </c>
      <c r="BJ101" s="1080"/>
      <c r="BK101" s="1081"/>
      <c r="BL101" s="1081"/>
      <c r="BM101" s="1081"/>
      <c r="BN101" s="1081"/>
      <c r="BO101" s="1082"/>
      <c r="BP101" s="4"/>
      <c r="BQ101" s="3"/>
      <c r="BR101" s="5"/>
      <c r="BS101" s="6"/>
      <c r="BT101" s="591">
        <f t="shared" si="29"/>
        <v>0</v>
      </c>
    </row>
    <row r="102" spans="1:72" ht="23.85" customHeight="1" x14ac:dyDescent="0.2">
      <c r="A102" s="590" t="str">
        <f t="shared" si="30"/>
        <v>No Line Item</v>
      </c>
      <c r="B102" s="1080"/>
      <c r="C102" s="1081"/>
      <c r="D102" s="1081"/>
      <c r="E102" s="1081"/>
      <c r="F102" s="1081"/>
      <c r="G102" s="1082"/>
      <c r="H102" s="4"/>
      <c r="I102" s="3"/>
      <c r="J102" s="5"/>
      <c r="K102" s="6"/>
      <c r="L102" s="591">
        <f t="shared" si="24"/>
        <v>0</v>
      </c>
      <c r="M102" s="590" t="str">
        <f t="shared" si="31"/>
        <v>No Line Item</v>
      </c>
      <c r="N102" s="1080"/>
      <c r="O102" s="1081"/>
      <c r="P102" s="1081"/>
      <c r="Q102" s="1081"/>
      <c r="R102" s="1081"/>
      <c r="S102" s="1082"/>
      <c r="T102" s="4"/>
      <c r="U102" s="3"/>
      <c r="V102" s="5"/>
      <c r="W102" s="6"/>
      <c r="X102" s="591">
        <f t="shared" si="25"/>
        <v>0</v>
      </c>
      <c r="Y102" s="590" t="str">
        <f t="shared" si="32"/>
        <v>No Line Item</v>
      </c>
      <c r="Z102" s="1080"/>
      <c r="AA102" s="1081"/>
      <c r="AB102" s="1081"/>
      <c r="AC102" s="1081"/>
      <c r="AD102" s="1081"/>
      <c r="AE102" s="1082"/>
      <c r="AF102" s="4"/>
      <c r="AG102" s="3"/>
      <c r="AH102" s="5"/>
      <c r="AI102" s="6"/>
      <c r="AJ102" s="591">
        <f t="shared" si="26"/>
        <v>0</v>
      </c>
      <c r="AK102" s="590" t="str">
        <f t="shared" si="33"/>
        <v>No Line Item</v>
      </c>
      <c r="AL102" s="1080"/>
      <c r="AM102" s="1081"/>
      <c r="AN102" s="1081"/>
      <c r="AO102" s="1081"/>
      <c r="AP102" s="1081"/>
      <c r="AQ102" s="1082"/>
      <c r="AR102" s="4"/>
      <c r="AS102" s="3"/>
      <c r="AT102" s="5"/>
      <c r="AU102" s="6"/>
      <c r="AV102" s="591">
        <f t="shared" si="27"/>
        <v>0</v>
      </c>
      <c r="AW102" s="590" t="str">
        <f t="shared" si="34"/>
        <v>No Line Item</v>
      </c>
      <c r="AX102" s="1080"/>
      <c r="AY102" s="1081"/>
      <c r="AZ102" s="1081"/>
      <c r="BA102" s="1081"/>
      <c r="BB102" s="1081"/>
      <c r="BC102" s="1082"/>
      <c r="BD102" s="4"/>
      <c r="BE102" s="3"/>
      <c r="BF102" s="5"/>
      <c r="BG102" s="6"/>
      <c r="BH102" s="591">
        <f t="shared" si="28"/>
        <v>0</v>
      </c>
      <c r="BI102" s="590" t="str">
        <f t="shared" si="35"/>
        <v>No Line Item</v>
      </c>
      <c r="BJ102" s="1080"/>
      <c r="BK102" s="1081"/>
      <c r="BL102" s="1081"/>
      <c r="BM102" s="1081"/>
      <c r="BN102" s="1081"/>
      <c r="BO102" s="1082"/>
      <c r="BP102" s="4"/>
      <c r="BQ102" s="3"/>
      <c r="BR102" s="5"/>
      <c r="BS102" s="6"/>
      <c r="BT102" s="591">
        <f t="shared" si="29"/>
        <v>0</v>
      </c>
    </row>
    <row r="103" spans="1:72" ht="23.85" customHeight="1" x14ac:dyDescent="0.2">
      <c r="A103" s="590" t="str">
        <f t="shared" si="30"/>
        <v>No Line Item</v>
      </c>
      <c r="B103" s="1080"/>
      <c r="C103" s="1081"/>
      <c r="D103" s="1081"/>
      <c r="E103" s="1081"/>
      <c r="F103" s="1081"/>
      <c r="G103" s="1082"/>
      <c r="H103" s="4"/>
      <c r="I103" s="3"/>
      <c r="J103" s="5"/>
      <c r="K103" s="6"/>
      <c r="L103" s="591">
        <f t="shared" si="24"/>
        <v>0</v>
      </c>
      <c r="M103" s="590" t="str">
        <f t="shared" si="31"/>
        <v>No Line Item</v>
      </c>
      <c r="N103" s="1080"/>
      <c r="O103" s="1081"/>
      <c r="P103" s="1081"/>
      <c r="Q103" s="1081"/>
      <c r="R103" s="1081"/>
      <c r="S103" s="1082"/>
      <c r="T103" s="4"/>
      <c r="U103" s="3"/>
      <c r="V103" s="5"/>
      <c r="W103" s="6"/>
      <c r="X103" s="591">
        <f t="shared" si="25"/>
        <v>0</v>
      </c>
      <c r="Y103" s="590" t="str">
        <f t="shared" si="32"/>
        <v>No Line Item</v>
      </c>
      <c r="Z103" s="1080"/>
      <c r="AA103" s="1081"/>
      <c r="AB103" s="1081"/>
      <c r="AC103" s="1081"/>
      <c r="AD103" s="1081"/>
      <c r="AE103" s="1082"/>
      <c r="AF103" s="4"/>
      <c r="AG103" s="3"/>
      <c r="AH103" s="5"/>
      <c r="AI103" s="6"/>
      <c r="AJ103" s="591">
        <f t="shared" si="26"/>
        <v>0</v>
      </c>
      <c r="AK103" s="590" t="str">
        <f t="shared" si="33"/>
        <v>No Line Item</v>
      </c>
      <c r="AL103" s="1080"/>
      <c r="AM103" s="1081"/>
      <c r="AN103" s="1081"/>
      <c r="AO103" s="1081"/>
      <c r="AP103" s="1081"/>
      <c r="AQ103" s="1082"/>
      <c r="AR103" s="4"/>
      <c r="AS103" s="3"/>
      <c r="AT103" s="5"/>
      <c r="AU103" s="6"/>
      <c r="AV103" s="591">
        <f t="shared" si="27"/>
        <v>0</v>
      </c>
      <c r="AW103" s="590" t="str">
        <f t="shared" si="34"/>
        <v>No Line Item</v>
      </c>
      <c r="AX103" s="1080"/>
      <c r="AY103" s="1081"/>
      <c r="AZ103" s="1081"/>
      <c r="BA103" s="1081"/>
      <c r="BB103" s="1081"/>
      <c r="BC103" s="1082"/>
      <c r="BD103" s="4"/>
      <c r="BE103" s="3"/>
      <c r="BF103" s="5"/>
      <c r="BG103" s="6"/>
      <c r="BH103" s="591">
        <f t="shared" si="28"/>
        <v>0</v>
      </c>
      <c r="BI103" s="590" t="str">
        <f t="shared" si="35"/>
        <v>No Line Item</v>
      </c>
      <c r="BJ103" s="1080"/>
      <c r="BK103" s="1081"/>
      <c r="BL103" s="1081"/>
      <c r="BM103" s="1081"/>
      <c r="BN103" s="1081"/>
      <c r="BO103" s="1082"/>
      <c r="BP103" s="4"/>
      <c r="BQ103" s="3"/>
      <c r="BR103" s="5"/>
      <c r="BS103" s="6"/>
      <c r="BT103" s="591">
        <f t="shared" si="29"/>
        <v>0</v>
      </c>
    </row>
    <row r="104" spans="1:72" ht="23.85" customHeight="1" x14ac:dyDescent="0.2">
      <c r="A104" s="590" t="str">
        <f t="shared" si="30"/>
        <v>No Line Item</v>
      </c>
      <c r="B104" s="1080"/>
      <c r="C104" s="1081"/>
      <c r="D104" s="1081"/>
      <c r="E104" s="1081"/>
      <c r="F104" s="1081"/>
      <c r="G104" s="1082"/>
      <c r="H104" s="4"/>
      <c r="I104" s="3"/>
      <c r="J104" s="5"/>
      <c r="K104" s="6"/>
      <c r="L104" s="591">
        <f t="shared" si="24"/>
        <v>0</v>
      </c>
      <c r="M104" s="590" t="str">
        <f t="shared" si="31"/>
        <v>No Line Item</v>
      </c>
      <c r="N104" s="1080"/>
      <c r="O104" s="1081"/>
      <c r="P104" s="1081"/>
      <c r="Q104" s="1081"/>
      <c r="R104" s="1081"/>
      <c r="S104" s="1082"/>
      <c r="T104" s="4"/>
      <c r="U104" s="3"/>
      <c r="V104" s="5"/>
      <c r="W104" s="6"/>
      <c r="X104" s="591">
        <f t="shared" si="25"/>
        <v>0</v>
      </c>
      <c r="Y104" s="590" t="str">
        <f t="shared" si="32"/>
        <v>No Line Item</v>
      </c>
      <c r="Z104" s="1080"/>
      <c r="AA104" s="1081"/>
      <c r="AB104" s="1081"/>
      <c r="AC104" s="1081"/>
      <c r="AD104" s="1081"/>
      <c r="AE104" s="1082"/>
      <c r="AF104" s="4"/>
      <c r="AG104" s="3"/>
      <c r="AH104" s="5"/>
      <c r="AI104" s="6"/>
      <c r="AJ104" s="591">
        <f t="shared" si="26"/>
        <v>0</v>
      </c>
      <c r="AK104" s="590" t="str">
        <f t="shared" si="33"/>
        <v>No Line Item</v>
      </c>
      <c r="AL104" s="1080"/>
      <c r="AM104" s="1081"/>
      <c r="AN104" s="1081"/>
      <c r="AO104" s="1081"/>
      <c r="AP104" s="1081"/>
      <c r="AQ104" s="1082"/>
      <c r="AR104" s="4"/>
      <c r="AS104" s="3"/>
      <c r="AT104" s="5"/>
      <c r="AU104" s="6"/>
      <c r="AV104" s="591">
        <f t="shared" si="27"/>
        <v>0</v>
      </c>
      <c r="AW104" s="590" t="str">
        <f t="shared" si="34"/>
        <v>No Line Item</v>
      </c>
      <c r="AX104" s="1080"/>
      <c r="AY104" s="1081"/>
      <c r="AZ104" s="1081"/>
      <c r="BA104" s="1081"/>
      <c r="BB104" s="1081"/>
      <c r="BC104" s="1082"/>
      <c r="BD104" s="4"/>
      <c r="BE104" s="3"/>
      <c r="BF104" s="5"/>
      <c r="BG104" s="6"/>
      <c r="BH104" s="591">
        <f t="shared" si="28"/>
        <v>0</v>
      </c>
      <c r="BI104" s="590" t="str">
        <f t="shared" si="35"/>
        <v>No Line Item</v>
      </c>
      <c r="BJ104" s="1080"/>
      <c r="BK104" s="1081"/>
      <c r="BL104" s="1081"/>
      <c r="BM104" s="1081"/>
      <c r="BN104" s="1081"/>
      <c r="BO104" s="1082"/>
      <c r="BP104" s="4"/>
      <c r="BQ104" s="3"/>
      <c r="BR104" s="5"/>
      <c r="BS104" s="6"/>
      <c r="BT104" s="591">
        <f t="shared" si="29"/>
        <v>0</v>
      </c>
    </row>
    <row r="105" spans="1:72" ht="23.85" customHeight="1" x14ac:dyDescent="0.2">
      <c r="A105" s="590" t="str">
        <f t="shared" si="30"/>
        <v>No Line Item</v>
      </c>
      <c r="B105" s="1080"/>
      <c r="C105" s="1081"/>
      <c r="D105" s="1081"/>
      <c r="E105" s="1081"/>
      <c r="F105" s="1081"/>
      <c r="G105" s="1082"/>
      <c r="H105" s="4"/>
      <c r="I105" s="3"/>
      <c r="J105" s="5"/>
      <c r="K105" s="6"/>
      <c r="L105" s="591">
        <f t="shared" si="24"/>
        <v>0</v>
      </c>
      <c r="M105" s="590" t="str">
        <f t="shared" si="31"/>
        <v>No Line Item</v>
      </c>
      <c r="N105" s="1080"/>
      <c r="O105" s="1081"/>
      <c r="P105" s="1081"/>
      <c r="Q105" s="1081"/>
      <c r="R105" s="1081"/>
      <c r="S105" s="1082"/>
      <c r="T105" s="4"/>
      <c r="U105" s="3"/>
      <c r="V105" s="5"/>
      <c r="W105" s="6"/>
      <c r="X105" s="591">
        <f t="shared" si="25"/>
        <v>0</v>
      </c>
      <c r="Y105" s="590" t="str">
        <f t="shared" si="32"/>
        <v>No Line Item</v>
      </c>
      <c r="Z105" s="1080"/>
      <c r="AA105" s="1081"/>
      <c r="AB105" s="1081"/>
      <c r="AC105" s="1081"/>
      <c r="AD105" s="1081"/>
      <c r="AE105" s="1082"/>
      <c r="AF105" s="4"/>
      <c r="AG105" s="3"/>
      <c r="AH105" s="5"/>
      <c r="AI105" s="6"/>
      <c r="AJ105" s="591">
        <f t="shared" si="26"/>
        <v>0</v>
      </c>
      <c r="AK105" s="590" t="str">
        <f t="shared" si="33"/>
        <v>No Line Item</v>
      </c>
      <c r="AL105" s="1080"/>
      <c r="AM105" s="1081"/>
      <c r="AN105" s="1081"/>
      <c r="AO105" s="1081"/>
      <c r="AP105" s="1081"/>
      <c r="AQ105" s="1082"/>
      <c r="AR105" s="4"/>
      <c r="AS105" s="3"/>
      <c r="AT105" s="5"/>
      <c r="AU105" s="6"/>
      <c r="AV105" s="591">
        <f t="shared" si="27"/>
        <v>0</v>
      </c>
      <c r="AW105" s="590" t="str">
        <f t="shared" si="34"/>
        <v>No Line Item</v>
      </c>
      <c r="AX105" s="1080"/>
      <c r="AY105" s="1081"/>
      <c r="AZ105" s="1081"/>
      <c r="BA105" s="1081"/>
      <c r="BB105" s="1081"/>
      <c r="BC105" s="1082"/>
      <c r="BD105" s="4"/>
      <c r="BE105" s="3"/>
      <c r="BF105" s="5"/>
      <c r="BG105" s="6"/>
      <c r="BH105" s="591">
        <f t="shared" si="28"/>
        <v>0</v>
      </c>
      <c r="BI105" s="590" t="str">
        <f t="shared" si="35"/>
        <v>No Line Item</v>
      </c>
      <c r="BJ105" s="1080"/>
      <c r="BK105" s="1081"/>
      <c r="BL105" s="1081"/>
      <c r="BM105" s="1081"/>
      <c r="BN105" s="1081"/>
      <c r="BO105" s="1082"/>
      <c r="BP105" s="4"/>
      <c r="BQ105" s="3"/>
      <c r="BR105" s="5"/>
      <c r="BS105" s="6"/>
      <c r="BT105" s="591">
        <f t="shared" si="29"/>
        <v>0</v>
      </c>
    </row>
    <row r="106" spans="1:72" ht="23.85" customHeight="1" x14ac:dyDescent="0.2">
      <c r="A106" s="590" t="str">
        <f t="shared" si="30"/>
        <v>No Line Item</v>
      </c>
      <c r="B106" s="1080"/>
      <c r="C106" s="1081"/>
      <c r="D106" s="1081"/>
      <c r="E106" s="1081"/>
      <c r="F106" s="1081"/>
      <c r="G106" s="1082"/>
      <c r="H106" s="4"/>
      <c r="I106" s="3"/>
      <c r="J106" s="5"/>
      <c r="K106" s="6"/>
      <c r="L106" s="591">
        <f t="shared" si="24"/>
        <v>0</v>
      </c>
      <c r="M106" s="590" t="str">
        <f t="shared" si="31"/>
        <v>No Line Item</v>
      </c>
      <c r="N106" s="1080"/>
      <c r="O106" s="1081"/>
      <c r="P106" s="1081"/>
      <c r="Q106" s="1081"/>
      <c r="R106" s="1081"/>
      <c r="S106" s="1082"/>
      <c r="T106" s="4"/>
      <c r="U106" s="3"/>
      <c r="V106" s="5"/>
      <c r="W106" s="6"/>
      <c r="X106" s="591">
        <f t="shared" si="25"/>
        <v>0</v>
      </c>
      <c r="Y106" s="590" t="str">
        <f t="shared" si="32"/>
        <v>No Line Item</v>
      </c>
      <c r="Z106" s="1080"/>
      <c r="AA106" s="1081"/>
      <c r="AB106" s="1081"/>
      <c r="AC106" s="1081"/>
      <c r="AD106" s="1081"/>
      <c r="AE106" s="1082"/>
      <c r="AF106" s="4"/>
      <c r="AG106" s="3"/>
      <c r="AH106" s="5"/>
      <c r="AI106" s="6"/>
      <c r="AJ106" s="591">
        <f t="shared" si="26"/>
        <v>0</v>
      </c>
      <c r="AK106" s="590" t="str">
        <f t="shared" si="33"/>
        <v>No Line Item</v>
      </c>
      <c r="AL106" s="1080"/>
      <c r="AM106" s="1081"/>
      <c r="AN106" s="1081"/>
      <c r="AO106" s="1081"/>
      <c r="AP106" s="1081"/>
      <c r="AQ106" s="1082"/>
      <c r="AR106" s="4"/>
      <c r="AS106" s="3"/>
      <c r="AT106" s="5"/>
      <c r="AU106" s="6"/>
      <c r="AV106" s="591">
        <f t="shared" si="27"/>
        <v>0</v>
      </c>
      <c r="AW106" s="590" t="str">
        <f t="shared" si="34"/>
        <v>No Line Item</v>
      </c>
      <c r="AX106" s="1080"/>
      <c r="AY106" s="1081"/>
      <c r="AZ106" s="1081"/>
      <c r="BA106" s="1081"/>
      <c r="BB106" s="1081"/>
      <c r="BC106" s="1082"/>
      <c r="BD106" s="4"/>
      <c r="BE106" s="3"/>
      <c r="BF106" s="5"/>
      <c r="BG106" s="6"/>
      <c r="BH106" s="591">
        <f t="shared" si="28"/>
        <v>0</v>
      </c>
      <c r="BI106" s="590" t="str">
        <f t="shared" si="35"/>
        <v>No Line Item</v>
      </c>
      <c r="BJ106" s="1080"/>
      <c r="BK106" s="1081"/>
      <c r="BL106" s="1081"/>
      <c r="BM106" s="1081"/>
      <c r="BN106" s="1081"/>
      <c r="BO106" s="1082"/>
      <c r="BP106" s="4"/>
      <c r="BQ106" s="3"/>
      <c r="BR106" s="5"/>
      <c r="BS106" s="6"/>
      <c r="BT106" s="591">
        <f t="shared" si="29"/>
        <v>0</v>
      </c>
    </row>
    <row r="107" spans="1:72" ht="23.85" customHeight="1" x14ac:dyDescent="0.2">
      <c r="A107" s="590" t="str">
        <f t="shared" si="30"/>
        <v>No Line Item</v>
      </c>
      <c r="B107" s="1080"/>
      <c r="C107" s="1081"/>
      <c r="D107" s="1081"/>
      <c r="E107" s="1081"/>
      <c r="F107" s="1081"/>
      <c r="G107" s="1082"/>
      <c r="H107" s="4"/>
      <c r="I107" s="3"/>
      <c r="J107" s="5"/>
      <c r="K107" s="6"/>
      <c r="L107" s="591">
        <f t="shared" si="24"/>
        <v>0</v>
      </c>
      <c r="M107" s="590" t="str">
        <f t="shared" si="31"/>
        <v>No Line Item</v>
      </c>
      <c r="N107" s="1080"/>
      <c r="O107" s="1081"/>
      <c r="P107" s="1081"/>
      <c r="Q107" s="1081"/>
      <c r="R107" s="1081"/>
      <c r="S107" s="1082"/>
      <c r="T107" s="4"/>
      <c r="U107" s="3"/>
      <c r="V107" s="5"/>
      <c r="W107" s="6"/>
      <c r="X107" s="591">
        <f>U107*W107</f>
        <v>0</v>
      </c>
      <c r="Y107" s="590" t="str">
        <f t="shared" si="32"/>
        <v>No Line Item</v>
      </c>
      <c r="Z107" s="1080"/>
      <c r="AA107" s="1081"/>
      <c r="AB107" s="1081"/>
      <c r="AC107" s="1081"/>
      <c r="AD107" s="1081"/>
      <c r="AE107" s="1082"/>
      <c r="AF107" s="4"/>
      <c r="AG107" s="3"/>
      <c r="AH107" s="5"/>
      <c r="AI107" s="6"/>
      <c r="AJ107" s="591">
        <f>AG107*AI107</f>
        <v>0</v>
      </c>
      <c r="AK107" s="590" t="str">
        <f t="shared" si="33"/>
        <v>No Line Item</v>
      </c>
      <c r="AL107" s="1080"/>
      <c r="AM107" s="1081"/>
      <c r="AN107" s="1081"/>
      <c r="AO107" s="1081"/>
      <c r="AP107" s="1081"/>
      <c r="AQ107" s="1082"/>
      <c r="AR107" s="4"/>
      <c r="AS107" s="3"/>
      <c r="AT107" s="5"/>
      <c r="AU107" s="6"/>
      <c r="AV107" s="591">
        <f>AS107*AU107</f>
        <v>0</v>
      </c>
      <c r="AW107" s="590" t="str">
        <f t="shared" si="34"/>
        <v>No Line Item</v>
      </c>
      <c r="AX107" s="1080"/>
      <c r="AY107" s="1081"/>
      <c r="AZ107" s="1081"/>
      <c r="BA107" s="1081"/>
      <c r="BB107" s="1081"/>
      <c r="BC107" s="1082"/>
      <c r="BD107" s="4"/>
      <c r="BE107" s="3"/>
      <c r="BF107" s="5"/>
      <c r="BG107" s="6"/>
      <c r="BH107" s="591">
        <f>BE107*BG107</f>
        <v>0</v>
      </c>
      <c r="BI107" s="590" t="str">
        <f t="shared" si="35"/>
        <v>No Line Item</v>
      </c>
      <c r="BJ107" s="1080"/>
      <c r="BK107" s="1081"/>
      <c r="BL107" s="1081"/>
      <c r="BM107" s="1081"/>
      <c r="BN107" s="1081"/>
      <c r="BO107" s="1082"/>
      <c r="BP107" s="4"/>
      <c r="BQ107" s="3"/>
      <c r="BR107" s="5"/>
      <c r="BS107" s="6"/>
      <c r="BT107" s="591">
        <f>BQ107*BS107</f>
        <v>0</v>
      </c>
    </row>
    <row r="108" spans="1:72" ht="23.85" customHeight="1" x14ac:dyDescent="0.2">
      <c r="A108" s="590" t="str">
        <f t="shared" si="30"/>
        <v>No Line Item</v>
      </c>
      <c r="B108" s="1080"/>
      <c r="C108" s="1081"/>
      <c r="D108" s="1081"/>
      <c r="E108" s="1081"/>
      <c r="F108" s="1081"/>
      <c r="G108" s="1082"/>
      <c r="H108" s="4"/>
      <c r="I108" s="3"/>
      <c r="J108" s="5"/>
      <c r="K108" s="6"/>
      <c r="L108" s="591">
        <f t="shared" si="24"/>
        <v>0</v>
      </c>
      <c r="M108" s="590" t="str">
        <f t="shared" si="31"/>
        <v>No Line Item</v>
      </c>
      <c r="N108" s="1080"/>
      <c r="O108" s="1081"/>
      <c r="P108" s="1081"/>
      <c r="Q108" s="1081"/>
      <c r="R108" s="1081"/>
      <c r="S108" s="1082"/>
      <c r="T108" s="4"/>
      <c r="U108" s="3"/>
      <c r="V108" s="5"/>
      <c r="W108" s="6"/>
      <c r="X108" s="591">
        <f>U108*W108</f>
        <v>0</v>
      </c>
      <c r="Y108" s="590" t="str">
        <f t="shared" si="32"/>
        <v>No Line Item</v>
      </c>
      <c r="Z108" s="1080"/>
      <c r="AA108" s="1081"/>
      <c r="AB108" s="1081"/>
      <c r="AC108" s="1081"/>
      <c r="AD108" s="1081"/>
      <c r="AE108" s="1082"/>
      <c r="AF108" s="4"/>
      <c r="AG108" s="3"/>
      <c r="AH108" s="5"/>
      <c r="AI108" s="6"/>
      <c r="AJ108" s="591">
        <f>AG108*AI108</f>
        <v>0</v>
      </c>
      <c r="AK108" s="590" t="str">
        <f t="shared" si="33"/>
        <v>No Line Item</v>
      </c>
      <c r="AL108" s="1080"/>
      <c r="AM108" s="1081"/>
      <c r="AN108" s="1081"/>
      <c r="AO108" s="1081"/>
      <c r="AP108" s="1081"/>
      <c r="AQ108" s="1082"/>
      <c r="AR108" s="4"/>
      <c r="AS108" s="3"/>
      <c r="AT108" s="5"/>
      <c r="AU108" s="6"/>
      <c r="AV108" s="591">
        <f>AS108*AU108</f>
        <v>0</v>
      </c>
      <c r="AW108" s="590" t="str">
        <f t="shared" si="34"/>
        <v>No Line Item</v>
      </c>
      <c r="AX108" s="1080"/>
      <c r="AY108" s="1081"/>
      <c r="AZ108" s="1081"/>
      <c r="BA108" s="1081"/>
      <c r="BB108" s="1081"/>
      <c r="BC108" s="1082"/>
      <c r="BD108" s="4"/>
      <c r="BE108" s="3"/>
      <c r="BF108" s="5"/>
      <c r="BG108" s="6"/>
      <c r="BH108" s="591">
        <f>BE108*BG108</f>
        <v>0</v>
      </c>
      <c r="BI108" s="590" t="str">
        <f t="shared" si="35"/>
        <v>No Line Item</v>
      </c>
      <c r="BJ108" s="1080"/>
      <c r="BK108" s="1081"/>
      <c r="BL108" s="1081"/>
      <c r="BM108" s="1081"/>
      <c r="BN108" s="1081"/>
      <c r="BO108" s="1082"/>
      <c r="BP108" s="4"/>
      <c r="BQ108" s="3"/>
      <c r="BR108" s="5"/>
      <c r="BS108" s="6"/>
      <c r="BT108" s="591">
        <f>BQ108*BS108</f>
        <v>0</v>
      </c>
    </row>
    <row r="109" spans="1:72" ht="23.85" customHeight="1" thickBot="1" x14ac:dyDescent="0.25">
      <c r="A109" s="590" t="str">
        <f>IF(AND(I109=0,K109=0,B109=""),"No Line Item",A108+1)</f>
        <v>No Line Item</v>
      </c>
      <c r="B109" s="1080"/>
      <c r="C109" s="1081"/>
      <c r="D109" s="1081"/>
      <c r="E109" s="1081"/>
      <c r="F109" s="1081"/>
      <c r="G109" s="1082"/>
      <c r="H109" s="4"/>
      <c r="I109" s="3"/>
      <c r="J109" s="5"/>
      <c r="K109" s="6"/>
      <c r="L109" s="591">
        <f t="shared" si="24"/>
        <v>0</v>
      </c>
      <c r="M109" s="590" t="str">
        <f>IF(AND(U109=0,W109=0,N109=""),"No Line Item",M108+1)</f>
        <v>No Line Item</v>
      </c>
      <c r="N109" s="1080"/>
      <c r="O109" s="1081"/>
      <c r="P109" s="1081"/>
      <c r="Q109" s="1081"/>
      <c r="R109" s="1081"/>
      <c r="S109" s="1082"/>
      <c r="T109" s="4"/>
      <c r="U109" s="3"/>
      <c r="V109" s="5"/>
      <c r="W109" s="6"/>
      <c r="X109" s="591">
        <f>U109*W109</f>
        <v>0</v>
      </c>
      <c r="Y109" s="590" t="str">
        <f>IF(AND(AG109=0,AI109=0,Z109=""),"No Line Item",Y108+1)</f>
        <v>No Line Item</v>
      </c>
      <c r="Z109" s="1080"/>
      <c r="AA109" s="1081"/>
      <c r="AB109" s="1081"/>
      <c r="AC109" s="1081"/>
      <c r="AD109" s="1081"/>
      <c r="AE109" s="1082"/>
      <c r="AF109" s="4"/>
      <c r="AG109" s="3"/>
      <c r="AH109" s="5"/>
      <c r="AI109" s="6"/>
      <c r="AJ109" s="591">
        <f>AG109*AI109</f>
        <v>0</v>
      </c>
      <c r="AK109" s="590" t="str">
        <f>IF(AND(AS109=0,AU109=0,AL109=""),"No Line Item",AK108+1)</f>
        <v>No Line Item</v>
      </c>
      <c r="AL109" s="1080"/>
      <c r="AM109" s="1081"/>
      <c r="AN109" s="1081"/>
      <c r="AO109" s="1081"/>
      <c r="AP109" s="1081"/>
      <c r="AQ109" s="1082"/>
      <c r="AR109" s="4"/>
      <c r="AS109" s="3"/>
      <c r="AT109" s="5"/>
      <c r="AU109" s="6"/>
      <c r="AV109" s="591">
        <f>AS109*AU109</f>
        <v>0</v>
      </c>
      <c r="AW109" s="590" t="str">
        <f>IF(AND(BE109=0,BG109=0,AX109=""),"No Line Item",AW108+1)</f>
        <v>No Line Item</v>
      </c>
      <c r="AX109" s="1080"/>
      <c r="AY109" s="1081"/>
      <c r="AZ109" s="1081"/>
      <c r="BA109" s="1081"/>
      <c r="BB109" s="1081"/>
      <c r="BC109" s="1082"/>
      <c r="BD109" s="4"/>
      <c r="BE109" s="3"/>
      <c r="BF109" s="5"/>
      <c r="BG109" s="6"/>
      <c r="BH109" s="591">
        <f>BE109*BG109</f>
        <v>0</v>
      </c>
      <c r="BI109" s="590" t="str">
        <f>IF(AND(BQ109=0,BS109=0,BJ109=""),"No Line Item",BI108+1)</f>
        <v>No Line Item</v>
      </c>
      <c r="BJ109" s="1080"/>
      <c r="BK109" s="1081"/>
      <c r="BL109" s="1081"/>
      <c r="BM109" s="1081"/>
      <c r="BN109" s="1081"/>
      <c r="BO109" s="1082"/>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242</v>
      </c>
      <c r="G114" s="609">
        <f>G75</f>
        <v>43952</v>
      </c>
      <c r="H114" s="15"/>
      <c r="I114" s="16"/>
      <c r="J114" s="569"/>
      <c r="K114" s="753" t="s">
        <v>90</v>
      </c>
      <c r="L114" s="568"/>
      <c r="M114" s="576"/>
      <c r="N114" s="568"/>
      <c r="O114" s="595"/>
      <c r="P114" s="596"/>
      <c r="Q114" s="595"/>
      <c r="R114" s="757" t="s">
        <v>242</v>
      </c>
      <c r="S114" s="609">
        <f>S75</f>
        <v>0</v>
      </c>
      <c r="T114" s="15"/>
      <c r="U114" s="16"/>
      <c r="V114" s="569"/>
      <c r="W114" s="753" t="s">
        <v>90</v>
      </c>
      <c r="X114" s="568"/>
      <c r="Y114" s="576"/>
      <c r="Z114" s="568"/>
      <c r="AA114" s="595"/>
      <c r="AB114" s="596"/>
      <c r="AC114" s="595"/>
      <c r="AD114" s="757" t="s">
        <v>242</v>
      </c>
      <c r="AE114" s="609">
        <f>AE75</f>
        <v>0</v>
      </c>
      <c r="AF114" s="15"/>
      <c r="AG114" s="16"/>
      <c r="AH114" s="569"/>
      <c r="AI114" s="753" t="s">
        <v>90</v>
      </c>
      <c r="AJ114" s="568"/>
      <c r="AK114" s="576"/>
      <c r="AL114" s="568"/>
      <c r="AM114" s="595"/>
      <c r="AN114" s="596"/>
      <c r="AO114" s="595"/>
      <c r="AP114" s="757" t="s">
        <v>242</v>
      </c>
      <c r="AQ114" s="609">
        <f>AQ75</f>
        <v>41609</v>
      </c>
      <c r="AR114" s="15"/>
      <c r="AS114" s="16"/>
      <c r="AT114" s="569"/>
      <c r="AU114" s="753" t="s">
        <v>90</v>
      </c>
      <c r="AV114" s="568"/>
      <c r="AW114" s="576"/>
      <c r="AX114" s="568"/>
      <c r="AY114" s="595"/>
      <c r="AZ114" s="596"/>
      <c r="BA114" s="595"/>
      <c r="BB114" s="757" t="s">
        <v>242</v>
      </c>
      <c r="BC114" s="609">
        <f>BC75</f>
        <v>41609</v>
      </c>
      <c r="BD114" s="15"/>
      <c r="BE114" s="16"/>
      <c r="BF114" s="569"/>
      <c r="BG114" s="753" t="s">
        <v>90</v>
      </c>
      <c r="BH114" s="568"/>
      <c r="BI114" s="576"/>
      <c r="BJ114" s="568"/>
      <c r="BK114" s="595"/>
      <c r="BL114" s="596"/>
      <c r="BM114" s="595"/>
      <c r="BN114" s="757" t="s">
        <v>242</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43962</v>
      </c>
      <c r="J117" s="569"/>
      <c r="M117" s="606" t="s">
        <v>93</v>
      </c>
      <c r="R117" s="569"/>
      <c r="S117" s="569" t="s">
        <v>94</v>
      </c>
      <c r="T117" s="569"/>
      <c r="U117" s="607">
        <f ca="1">TODAY()</f>
        <v>43962</v>
      </c>
      <c r="V117" s="569"/>
      <c r="Y117" s="606" t="s">
        <v>93</v>
      </c>
      <c r="AD117" s="569"/>
      <c r="AE117" s="569" t="s">
        <v>94</v>
      </c>
      <c r="AF117" s="569"/>
      <c r="AG117" s="607">
        <f ca="1">TODAY()</f>
        <v>43962</v>
      </c>
      <c r="AH117" s="569"/>
      <c r="AK117" s="606" t="s">
        <v>93</v>
      </c>
      <c r="AP117" s="569"/>
      <c r="AQ117" s="569" t="s">
        <v>94</v>
      </c>
      <c r="AR117" s="569"/>
      <c r="AS117" s="607">
        <f ca="1">TODAY()</f>
        <v>43962</v>
      </c>
      <c r="AT117" s="569"/>
      <c r="AW117" s="606" t="s">
        <v>93</v>
      </c>
      <c r="BB117" s="569"/>
      <c r="BC117" s="569" t="s">
        <v>94</v>
      </c>
      <c r="BD117" s="569"/>
      <c r="BE117" s="607">
        <f ca="1">TODAY()</f>
        <v>43962</v>
      </c>
      <c r="BF117" s="569"/>
      <c r="BI117" s="606" t="s">
        <v>93</v>
      </c>
      <c r="BN117" s="569"/>
      <c r="BO117" s="569" t="s">
        <v>94</v>
      </c>
      <c r="BP117" s="569"/>
      <c r="BQ117" s="607">
        <f ca="1">TODAY()</f>
        <v>43962</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6evhamTa8DFYiChV+xtS+jQ5UOfEJc5PUH2sV8tdL69TrXkIj/ETHXBZka7GLnOkAcVEL18MkVtDn6VWq1YxCg==" saltValue="feUpFypMSaNW/vd6Geo+gg==" spinCount="100000" sheet="1" objects="1" scenarios="1"/>
  <mergeCells count="504">
    <mergeCell ref="M40:O40"/>
    <mergeCell ref="M41:O41"/>
    <mergeCell ref="M42:O42"/>
    <mergeCell ref="M43:O43"/>
    <mergeCell ref="A40:C40"/>
    <mergeCell ref="A41:C41"/>
    <mergeCell ref="A42:C42"/>
    <mergeCell ref="A43:C43"/>
    <mergeCell ref="G45:J45"/>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BO45:BR45"/>
    <mergeCell ref="BI47:BR47"/>
    <mergeCell ref="BI49:BN49"/>
    <mergeCell ref="BO49:BR49"/>
    <mergeCell ref="AK45:AP45"/>
    <mergeCell ref="AQ45:AT45"/>
    <mergeCell ref="AK47:AT47"/>
    <mergeCell ref="AK49:AP49"/>
    <mergeCell ref="AQ49:AT49"/>
    <mergeCell ref="AW45:BB45"/>
    <mergeCell ref="BC6:BF6"/>
    <mergeCell ref="AW8:BF8"/>
    <mergeCell ref="AW10:BB10"/>
    <mergeCell ref="BC10:BF10"/>
    <mergeCell ref="BI6:BN6"/>
    <mergeCell ref="BO6:BR6"/>
    <mergeCell ref="BI8:BR8"/>
    <mergeCell ref="BI10:BN10"/>
    <mergeCell ref="BO10:BR10"/>
    <mergeCell ref="AW6:BB6"/>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219075</xdr:colOff>
                    <xdr:row>40</xdr:row>
                    <xdr:rowOff>95250</xdr:rowOff>
                  </from>
                  <to>
                    <xdr:col>10</xdr:col>
                    <xdr:colOff>523875</xdr:colOff>
                    <xdr:row>42</xdr:row>
                    <xdr:rowOff>38100</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219075</xdr:colOff>
                    <xdr:row>40</xdr:row>
                    <xdr:rowOff>95250</xdr:rowOff>
                  </from>
                  <to>
                    <xdr:col>22</xdr:col>
                    <xdr:colOff>523875</xdr:colOff>
                    <xdr:row>42</xdr:row>
                    <xdr:rowOff>38100</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219075</xdr:colOff>
                    <xdr:row>41</xdr:row>
                    <xdr:rowOff>133350</xdr:rowOff>
                  </from>
                  <to>
                    <xdr:col>22</xdr:col>
                    <xdr:colOff>523875</xdr:colOff>
                    <xdr:row>43</xdr:row>
                    <xdr:rowOff>76200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219075</xdr:colOff>
                    <xdr:row>40</xdr:row>
                    <xdr:rowOff>95250</xdr:rowOff>
                  </from>
                  <to>
                    <xdr:col>34</xdr:col>
                    <xdr:colOff>523875</xdr:colOff>
                    <xdr:row>42</xdr:row>
                    <xdr:rowOff>38100</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219075</xdr:colOff>
                    <xdr:row>41</xdr:row>
                    <xdr:rowOff>133350</xdr:rowOff>
                  </from>
                  <to>
                    <xdr:col>34</xdr:col>
                    <xdr:colOff>523875</xdr:colOff>
                    <xdr:row>43</xdr:row>
                    <xdr:rowOff>76200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219075</xdr:colOff>
                    <xdr:row>40</xdr:row>
                    <xdr:rowOff>95250</xdr:rowOff>
                  </from>
                  <to>
                    <xdr:col>46</xdr:col>
                    <xdr:colOff>523875</xdr:colOff>
                    <xdr:row>42</xdr:row>
                    <xdr:rowOff>38100</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219075</xdr:colOff>
                    <xdr:row>41</xdr:row>
                    <xdr:rowOff>133350</xdr:rowOff>
                  </from>
                  <to>
                    <xdr:col>46</xdr:col>
                    <xdr:colOff>523875</xdr:colOff>
                    <xdr:row>43</xdr:row>
                    <xdr:rowOff>76200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219075</xdr:colOff>
                    <xdr:row>40</xdr:row>
                    <xdr:rowOff>95250</xdr:rowOff>
                  </from>
                  <to>
                    <xdr:col>58</xdr:col>
                    <xdr:colOff>523875</xdr:colOff>
                    <xdr:row>42</xdr:row>
                    <xdr:rowOff>38100</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219075</xdr:colOff>
                    <xdr:row>41</xdr:row>
                    <xdr:rowOff>133350</xdr:rowOff>
                  </from>
                  <to>
                    <xdr:col>58</xdr:col>
                    <xdr:colOff>523875</xdr:colOff>
                    <xdr:row>43</xdr:row>
                    <xdr:rowOff>76200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219075</xdr:colOff>
                    <xdr:row>41</xdr:row>
                    <xdr:rowOff>133350</xdr:rowOff>
                  </from>
                  <to>
                    <xdr:col>70</xdr:col>
                    <xdr:colOff>523875</xdr:colOff>
                    <xdr:row>43</xdr:row>
                    <xdr:rowOff>76200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219075</xdr:colOff>
                    <xdr:row>79</xdr:row>
                    <xdr:rowOff>95250</xdr:rowOff>
                  </from>
                  <to>
                    <xdr:col>70</xdr:col>
                    <xdr:colOff>523875</xdr:colOff>
                    <xdr:row>81</xdr:row>
                    <xdr:rowOff>38100</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219075</xdr:colOff>
                    <xdr:row>80</xdr:row>
                    <xdr:rowOff>133350</xdr:rowOff>
                  </from>
                  <to>
                    <xdr:col>70</xdr:col>
                    <xdr:colOff>523875</xdr:colOff>
                    <xdr:row>82</xdr:row>
                    <xdr:rowOff>76200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219075</xdr:colOff>
                    <xdr:row>79</xdr:row>
                    <xdr:rowOff>95250</xdr:rowOff>
                  </from>
                  <to>
                    <xdr:col>58</xdr:col>
                    <xdr:colOff>523875</xdr:colOff>
                    <xdr:row>81</xdr:row>
                    <xdr:rowOff>38100</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zoomScale="80" zoomScaleNormal="80" workbookViewId="0">
      <selection activeCell="H162" sqref="H162"/>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550</v>
      </c>
    </row>
    <row r="2" spans="1:11" ht="26.25" x14ac:dyDescent="0.2">
      <c r="A2" s="68"/>
      <c r="B2" s="69"/>
      <c r="C2" s="69"/>
      <c r="D2" s="69"/>
      <c r="E2" s="70" t="s">
        <v>251</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252</v>
      </c>
      <c r="B5" s="78"/>
      <c r="C5" s="65"/>
      <c r="D5" s="66"/>
      <c r="E5" s="78" t="s">
        <v>253</v>
      </c>
      <c r="F5" s="66"/>
      <c r="G5" s="78" t="s">
        <v>441</v>
      </c>
      <c r="H5" s="78"/>
      <c r="I5" s="66"/>
      <c r="J5" s="73"/>
      <c r="K5" s="73"/>
    </row>
    <row r="6" spans="1:11" ht="13.5" thickBot="1" x14ac:dyDescent="0.25">
      <c r="A6" s="1103" t="str">
        <f>Menu!F3</f>
        <v>USCGC CHARLES SEXTON</v>
      </c>
      <c r="B6" s="1104"/>
      <c r="C6" s="1104"/>
      <c r="D6" s="1105"/>
      <c r="E6" s="1103" t="str">
        <f>Menu!F4</f>
        <v>12-34567</v>
      </c>
      <c r="F6" s="1106"/>
      <c r="G6" s="1107">
        <f>Menu!F6</f>
        <v>43951</v>
      </c>
      <c r="H6" s="1108"/>
      <c r="I6" s="1106"/>
      <c r="J6" s="73"/>
      <c r="K6" s="73"/>
    </row>
    <row r="7" spans="1:11" ht="13.5" thickBot="1" x14ac:dyDescent="0.25">
      <c r="A7" s="79"/>
      <c r="B7" s="80"/>
      <c r="C7" s="80"/>
      <c r="D7" s="81"/>
      <c r="E7" s="81"/>
      <c r="F7" s="81"/>
      <c r="G7" s="80"/>
      <c r="H7" s="80"/>
      <c r="I7" s="82"/>
      <c r="J7" s="73"/>
      <c r="K7" s="73"/>
    </row>
    <row r="8" spans="1:11" ht="13.5" thickBot="1" x14ac:dyDescent="0.25">
      <c r="A8" s="83" t="s">
        <v>69</v>
      </c>
      <c r="B8" s="83" t="s">
        <v>254</v>
      </c>
      <c r="C8" s="83"/>
      <c r="D8" s="83"/>
      <c r="E8" s="83" t="s">
        <v>255</v>
      </c>
      <c r="F8" s="84" t="s">
        <v>256</v>
      </c>
      <c r="G8" s="84" t="s">
        <v>257</v>
      </c>
      <c r="H8" s="84" t="s">
        <v>258</v>
      </c>
      <c r="I8" s="83" t="s">
        <v>259</v>
      </c>
    </row>
    <row r="9" spans="1:11" x14ac:dyDescent="0.2">
      <c r="A9" s="85"/>
      <c r="B9" s="1109"/>
      <c r="C9" s="1110"/>
      <c r="D9" s="1111"/>
      <c r="E9" s="86">
        <v>0</v>
      </c>
      <c r="F9" s="86">
        <v>0</v>
      </c>
      <c r="G9" s="86">
        <v>0</v>
      </c>
      <c r="H9" s="87">
        <f>SUM(F9-G9)</f>
        <v>0</v>
      </c>
      <c r="I9" s="88"/>
    </row>
    <row r="10" spans="1:11" x14ac:dyDescent="0.2">
      <c r="A10" s="89"/>
      <c r="B10" s="1112"/>
      <c r="C10" s="865"/>
      <c r="D10" s="863"/>
      <c r="E10" s="90">
        <v>0</v>
      </c>
      <c r="F10" s="90">
        <v>0</v>
      </c>
      <c r="G10" s="91">
        <v>0</v>
      </c>
      <c r="H10" s="92">
        <f>SUM(H9+F10-G10)</f>
        <v>0</v>
      </c>
      <c r="I10" s="93"/>
    </row>
    <row r="11" spans="1:11" x14ac:dyDescent="0.2">
      <c r="A11" s="89"/>
      <c r="B11" s="1112"/>
      <c r="C11" s="865"/>
      <c r="D11" s="863"/>
      <c r="E11" s="90">
        <v>0</v>
      </c>
      <c r="F11" s="90">
        <v>0</v>
      </c>
      <c r="G11" s="90">
        <v>0</v>
      </c>
      <c r="H11" s="92">
        <f t="shared" ref="H11:H50" si="0">SUM(H10+F11-G11)</f>
        <v>0</v>
      </c>
      <c r="I11" s="93"/>
    </row>
    <row r="12" spans="1:11" x14ac:dyDescent="0.2">
      <c r="A12" s="89"/>
      <c r="B12" s="1112"/>
      <c r="C12" s="865"/>
      <c r="D12" s="863"/>
      <c r="E12" s="90">
        <v>0</v>
      </c>
      <c r="F12" s="90">
        <v>0</v>
      </c>
      <c r="G12" s="90">
        <v>0</v>
      </c>
      <c r="H12" s="92">
        <f t="shared" si="0"/>
        <v>0</v>
      </c>
      <c r="I12" s="93"/>
    </row>
    <row r="13" spans="1:11" x14ac:dyDescent="0.2">
      <c r="A13" s="89"/>
      <c r="B13" s="1112"/>
      <c r="C13" s="865"/>
      <c r="D13" s="863"/>
      <c r="E13" s="90">
        <v>0</v>
      </c>
      <c r="F13" s="90">
        <v>0</v>
      </c>
      <c r="G13" s="90">
        <v>0</v>
      </c>
      <c r="H13" s="92">
        <f t="shared" si="0"/>
        <v>0</v>
      </c>
      <c r="I13" s="93"/>
    </row>
    <row r="14" spans="1:11" x14ac:dyDescent="0.2">
      <c r="A14" s="89"/>
      <c r="B14" s="1112"/>
      <c r="C14" s="865"/>
      <c r="D14" s="863"/>
      <c r="E14" s="90">
        <v>0</v>
      </c>
      <c r="F14" s="90">
        <v>0</v>
      </c>
      <c r="G14" s="90">
        <v>0</v>
      </c>
      <c r="H14" s="92">
        <f t="shared" si="0"/>
        <v>0</v>
      </c>
      <c r="I14" s="93"/>
    </row>
    <row r="15" spans="1:11" x14ac:dyDescent="0.2">
      <c r="A15" s="89"/>
      <c r="B15" s="1112"/>
      <c r="C15" s="865"/>
      <c r="D15" s="863"/>
      <c r="E15" s="90">
        <v>0</v>
      </c>
      <c r="F15" s="90">
        <v>0</v>
      </c>
      <c r="G15" s="90">
        <v>0</v>
      </c>
      <c r="H15" s="92">
        <f t="shared" si="0"/>
        <v>0</v>
      </c>
      <c r="I15" s="93"/>
    </row>
    <row r="16" spans="1:11" x14ac:dyDescent="0.2">
      <c r="A16" s="89"/>
      <c r="B16" s="1112"/>
      <c r="C16" s="865"/>
      <c r="D16" s="863"/>
      <c r="E16" s="90">
        <v>0</v>
      </c>
      <c r="F16" s="90">
        <v>0</v>
      </c>
      <c r="G16" s="90">
        <v>0</v>
      </c>
      <c r="H16" s="92">
        <f t="shared" si="0"/>
        <v>0</v>
      </c>
      <c r="I16" s="93"/>
    </row>
    <row r="17" spans="1:9" x14ac:dyDescent="0.2">
      <c r="A17" s="89"/>
      <c r="B17" s="1112"/>
      <c r="C17" s="865"/>
      <c r="D17" s="863"/>
      <c r="E17" s="90">
        <v>0</v>
      </c>
      <c r="F17" s="90">
        <v>0</v>
      </c>
      <c r="G17" s="90">
        <v>0</v>
      </c>
      <c r="H17" s="92">
        <f t="shared" si="0"/>
        <v>0</v>
      </c>
      <c r="I17" s="93"/>
    </row>
    <row r="18" spans="1:9" x14ac:dyDescent="0.2">
      <c r="A18" s="89"/>
      <c r="B18" s="1112"/>
      <c r="C18" s="865"/>
      <c r="D18" s="863"/>
      <c r="E18" s="90">
        <v>0</v>
      </c>
      <c r="F18" s="90">
        <v>0</v>
      </c>
      <c r="G18" s="90">
        <v>0</v>
      </c>
      <c r="H18" s="92">
        <f t="shared" si="0"/>
        <v>0</v>
      </c>
      <c r="I18" s="93"/>
    </row>
    <row r="19" spans="1:9" x14ac:dyDescent="0.2">
      <c r="A19" s="89"/>
      <c r="B19" s="1112"/>
      <c r="C19" s="865"/>
      <c r="D19" s="863"/>
      <c r="E19" s="90">
        <v>0</v>
      </c>
      <c r="F19" s="90">
        <v>0</v>
      </c>
      <c r="G19" s="90">
        <v>0</v>
      </c>
      <c r="H19" s="92">
        <f t="shared" si="0"/>
        <v>0</v>
      </c>
      <c r="I19" s="93"/>
    </row>
    <row r="20" spans="1:9" x14ac:dyDescent="0.2">
      <c r="A20" s="89"/>
      <c r="B20" s="1112"/>
      <c r="C20" s="865"/>
      <c r="D20" s="863"/>
      <c r="E20" s="90">
        <v>0</v>
      </c>
      <c r="F20" s="90">
        <v>0</v>
      </c>
      <c r="G20" s="90">
        <v>0</v>
      </c>
      <c r="H20" s="92">
        <f t="shared" si="0"/>
        <v>0</v>
      </c>
      <c r="I20" s="93"/>
    </row>
    <row r="21" spans="1:9" x14ac:dyDescent="0.2">
      <c r="A21" s="89"/>
      <c r="B21" s="1112"/>
      <c r="C21" s="865"/>
      <c r="D21" s="863"/>
      <c r="E21" s="90">
        <v>0</v>
      </c>
      <c r="F21" s="90">
        <v>0</v>
      </c>
      <c r="G21" s="90">
        <v>0</v>
      </c>
      <c r="H21" s="92">
        <f t="shared" si="0"/>
        <v>0</v>
      </c>
      <c r="I21" s="93"/>
    </row>
    <row r="22" spans="1:9" x14ac:dyDescent="0.2">
      <c r="A22" s="89"/>
      <c r="B22" s="1112"/>
      <c r="C22" s="865"/>
      <c r="D22" s="863"/>
      <c r="E22" s="90">
        <v>0</v>
      </c>
      <c r="F22" s="90">
        <v>0</v>
      </c>
      <c r="G22" s="90">
        <v>0</v>
      </c>
      <c r="H22" s="92">
        <f t="shared" si="0"/>
        <v>0</v>
      </c>
      <c r="I22" s="93"/>
    </row>
    <row r="23" spans="1:9" x14ac:dyDescent="0.2">
      <c r="A23" s="89"/>
      <c r="B23" s="1112"/>
      <c r="C23" s="865"/>
      <c r="D23" s="863"/>
      <c r="E23" s="90">
        <v>0</v>
      </c>
      <c r="F23" s="90">
        <v>0</v>
      </c>
      <c r="G23" s="90">
        <v>0</v>
      </c>
      <c r="H23" s="92">
        <f t="shared" si="0"/>
        <v>0</v>
      </c>
      <c r="I23" s="93"/>
    </row>
    <row r="24" spans="1:9" x14ac:dyDescent="0.2">
      <c r="A24" s="89"/>
      <c r="B24" s="1112"/>
      <c r="C24" s="865"/>
      <c r="D24" s="863"/>
      <c r="E24" s="90">
        <v>0</v>
      </c>
      <c r="F24" s="90">
        <v>0</v>
      </c>
      <c r="G24" s="90">
        <v>0</v>
      </c>
      <c r="H24" s="92">
        <f t="shared" si="0"/>
        <v>0</v>
      </c>
      <c r="I24" s="93"/>
    </row>
    <row r="25" spans="1:9" x14ac:dyDescent="0.2">
      <c r="A25" s="89"/>
      <c r="B25" s="1112"/>
      <c r="C25" s="865"/>
      <c r="D25" s="863"/>
      <c r="E25" s="90">
        <v>0</v>
      </c>
      <c r="F25" s="90">
        <v>0</v>
      </c>
      <c r="G25" s="90">
        <v>0</v>
      </c>
      <c r="H25" s="92">
        <f t="shared" si="0"/>
        <v>0</v>
      </c>
      <c r="I25" s="93"/>
    </row>
    <row r="26" spans="1:9" x14ac:dyDescent="0.2">
      <c r="A26" s="89"/>
      <c r="B26" s="1112"/>
      <c r="C26" s="865"/>
      <c r="D26" s="863"/>
      <c r="E26" s="90">
        <v>0</v>
      </c>
      <c r="F26" s="90">
        <v>0</v>
      </c>
      <c r="G26" s="90">
        <v>0</v>
      </c>
      <c r="H26" s="92">
        <f t="shared" si="0"/>
        <v>0</v>
      </c>
      <c r="I26" s="93"/>
    </row>
    <row r="27" spans="1:9" x14ac:dyDescent="0.2">
      <c r="A27" s="89"/>
      <c r="B27" s="1112"/>
      <c r="C27" s="865"/>
      <c r="D27" s="863"/>
      <c r="E27" s="90">
        <v>0</v>
      </c>
      <c r="F27" s="90">
        <v>0</v>
      </c>
      <c r="G27" s="90">
        <v>0</v>
      </c>
      <c r="H27" s="92">
        <f t="shared" si="0"/>
        <v>0</v>
      </c>
      <c r="I27" s="93"/>
    </row>
    <row r="28" spans="1:9" x14ac:dyDescent="0.2">
      <c r="A28" s="89"/>
      <c r="B28" s="1112"/>
      <c r="C28" s="865"/>
      <c r="D28" s="863"/>
      <c r="E28" s="90">
        <v>0</v>
      </c>
      <c r="F28" s="90">
        <v>0</v>
      </c>
      <c r="G28" s="90">
        <v>0</v>
      </c>
      <c r="H28" s="92">
        <f t="shared" si="0"/>
        <v>0</v>
      </c>
      <c r="I28" s="93"/>
    </row>
    <row r="29" spans="1:9" x14ac:dyDescent="0.2">
      <c r="A29" s="89"/>
      <c r="B29" s="1112"/>
      <c r="C29" s="865"/>
      <c r="D29" s="863"/>
      <c r="E29" s="90">
        <v>0</v>
      </c>
      <c r="F29" s="90">
        <v>0</v>
      </c>
      <c r="G29" s="90">
        <v>0</v>
      </c>
      <c r="H29" s="92">
        <f t="shared" si="0"/>
        <v>0</v>
      </c>
      <c r="I29" s="93"/>
    </row>
    <row r="30" spans="1:9" x14ac:dyDescent="0.2">
      <c r="A30" s="89"/>
      <c r="B30" s="1112"/>
      <c r="C30" s="865"/>
      <c r="D30" s="863"/>
      <c r="E30" s="90">
        <v>0</v>
      </c>
      <c r="F30" s="90">
        <v>0</v>
      </c>
      <c r="G30" s="90">
        <v>0</v>
      </c>
      <c r="H30" s="92">
        <f t="shared" si="0"/>
        <v>0</v>
      </c>
      <c r="I30" s="93"/>
    </row>
    <row r="31" spans="1:9" x14ac:dyDescent="0.2">
      <c r="A31" s="89"/>
      <c r="B31" s="1112"/>
      <c r="C31" s="865"/>
      <c r="D31" s="863"/>
      <c r="E31" s="90">
        <v>0</v>
      </c>
      <c r="F31" s="90">
        <v>0</v>
      </c>
      <c r="G31" s="90">
        <v>0</v>
      </c>
      <c r="H31" s="92">
        <f t="shared" si="0"/>
        <v>0</v>
      </c>
      <c r="I31" s="93"/>
    </row>
    <row r="32" spans="1:9" x14ac:dyDescent="0.2">
      <c r="A32" s="89"/>
      <c r="B32" s="1112"/>
      <c r="C32" s="865"/>
      <c r="D32" s="863"/>
      <c r="E32" s="90">
        <v>0</v>
      </c>
      <c r="F32" s="90">
        <v>0</v>
      </c>
      <c r="G32" s="90">
        <v>0</v>
      </c>
      <c r="H32" s="92">
        <f t="shared" si="0"/>
        <v>0</v>
      </c>
      <c r="I32" s="93"/>
    </row>
    <row r="33" spans="1:9" x14ac:dyDescent="0.2">
      <c r="A33" s="89"/>
      <c r="B33" s="1112"/>
      <c r="C33" s="865"/>
      <c r="D33" s="863"/>
      <c r="E33" s="90">
        <v>0</v>
      </c>
      <c r="F33" s="90">
        <v>0</v>
      </c>
      <c r="G33" s="90">
        <v>0</v>
      </c>
      <c r="H33" s="92">
        <f t="shared" si="0"/>
        <v>0</v>
      </c>
      <c r="I33" s="93"/>
    </row>
    <row r="34" spans="1:9" x14ac:dyDescent="0.2">
      <c r="A34" s="89"/>
      <c r="B34" s="1112"/>
      <c r="C34" s="865"/>
      <c r="D34" s="863"/>
      <c r="E34" s="90">
        <v>0</v>
      </c>
      <c r="F34" s="90">
        <v>0</v>
      </c>
      <c r="G34" s="90">
        <v>0</v>
      </c>
      <c r="H34" s="92">
        <f t="shared" si="0"/>
        <v>0</v>
      </c>
      <c r="I34" s="93"/>
    </row>
    <row r="35" spans="1:9" x14ac:dyDescent="0.2">
      <c r="A35" s="89"/>
      <c r="B35" s="1112"/>
      <c r="C35" s="865"/>
      <c r="D35" s="863"/>
      <c r="E35" s="90">
        <v>0</v>
      </c>
      <c r="F35" s="90">
        <v>0</v>
      </c>
      <c r="G35" s="90">
        <v>0</v>
      </c>
      <c r="H35" s="92">
        <f t="shared" si="0"/>
        <v>0</v>
      </c>
      <c r="I35" s="93"/>
    </row>
    <row r="36" spans="1:9" x14ac:dyDescent="0.2">
      <c r="A36" s="89"/>
      <c r="B36" s="1112"/>
      <c r="C36" s="865"/>
      <c r="D36" s="863"/>
      <c r="E36" s="90">
        <v>0</v>
      </c>
      <c r="F36" s="90">
        <v>0</v>
      </c>
      <c r="G36" s="90">
        <v>0</v>
      </c>
      <c r="H36" s="92">
        <f t="shared" si="0"/>
        <v>0</v>
      </c>
      <c r="I36" s="93"/>
    </row>
    <row r="37" spans="1:9" x14ac:dyDescent="0.2">
      <c r="A37" s="89"/>
      <c r="B37" s="1112"/>
      <c r="C37" s="865"/>
      <c r="D37" s="863"/>
      <c r="E37" s="90">
        <v>0</v>
      </c>
      <c r="F37" s="90">
        <v>0</v>
      </c>
      <c r="G37" s="90">
        <v>0</v>
      </c>
      <c r="H37" s="92">
        <f t="shared" si="0"/>
        <v>0</v>
      </c>
      <c r="I37" s="93"/>
    </row>
    <row r="38" spans="1:9" x14ac:dyDescent="0.2">
      <c r="A38" s="89"/>
      <c r="B38" s="1112"/>
      <c r="C38" s="865"/>
      <c r="D38" s="863"/>
      <c r="E38" s="90">
        <v>0</v>
      </c>
      <c r="F38" s="90">
        <v>0</v>
      </c>
      <c r="G38" s="90">
        <v>0</v>
      </c>
      <c r="H38" s="92">
        <f t="shared" si="0"/>
        <v>0</v>
      </c>
      <c r="I38" s="93"/>
    </row>
    <row r="39" spans="1:9" x14ac:dyDescent="0.2">
      <c r="A39" s="89"/>
      <c r="B39" s="1112"/>
      <c r="C39" s="865"/>
      <c r="D39" s="863"/>
      <c r="E39" s="90">
        <v>0</v>
      </c>
      <c r="F39" s="90">
        <v>0</v>
      </c>
      <c r="G39" s="90">
        <v>0</v>
      </c>
      <c r="H39" s="92">
        <f t="shared" si="0"/>
        <v>0</v>
      </c>
      <c r="I39" s="93"/>
    </row>
    <row r="40" spans="1:9" x14ac:dyDescent="0.2">
      <c r="A40" s="89"/>
      <c r="B40" s="1112"/>
      <c r="C40" s="865"/>
      <c r="D40" s="863"/>
      <c r="E40" s="90">
        <v>0</v>
      </c>
      <c r="F40" s="90">
        <v>0</v>
      </c>
      <c r="G40" s="90">
        <v>0</v>
      </c>
      <c r="H40" s="92">
        <f t="shared" si="0"/>
        <v>0</v>
      </c>
      <c r="I40" s="93"/>
    </row>
    <row r="41" spans="1:9" x14ac:dyDescent="0.2">
      <c r="A41" s="89"/>
      <c r="B41" s="1112"/>
      <c r="C41" s="865"/>
      <c r="D41" s="863"/>
      <c r="E41" s="90">
        <v>0</v>
      </c>
      <c r="F41" s="90">
        <v>0</v>
      </c>
      <c r="G41" s="90">
        <v>0</v>
      </c>
      <c r="H41" s="92">
        <f t="shared" si="0"/>
        <v>0</v>
      </c>
      <c r="I41" s="93"/>
    </row>
    <row r="42" spans="1:9" x14ac:dyDescent="0.2">
      <c r="A42" s="89"/>
      <c r="B42" s="1112"/>
      <c r="C42" s="865"/>
      <c r="D42" s="863"/>
      <c r="E42" s="90">
        <v>0</v>
      </c>
      <c r="F42" s="90">
        <v>0</v>
      </c>
      <c r="G42" s="90">
        <v>0</v>
      </c>
      <c r="H42" s="92">
        <f t="shared" si="0"/>
        <v>0</v>
      </c>
      <c r="I42" s="93"/>
    </row>
    <row r="43" spans="1:9" x14ac:dyDescent="0.2">
      <c r="A43" s="89"/>
      <c r="B43" s="1112"/>
      <c r="C43" s="865"/>
      <c r="D43" s="863"/>
      <c r="E43" s="90">
        <v>0</v>
      </c>
      <c r="F43" s="90">
        <v>0</v>
      </c>
      <c r="G43" s="90">
        <v>0</v>
      </c>
      <c r="H43" s="92">
        <f t="shared" si="0"/>
        <v>0</v>
      </c>
      <c r="I43" s="93"/>
    </row>
    <row r="44" spans="1:9" x14ac:dyDescent="0.2">
      <c r="A44" s="89"/>
      <c r="B44" s="1112"/>
      <c r="C44" s="865"/>
      <c r="D44" s="863"/>
      <c r="E44" s="90">
        <v>0</v>
      </c>
      <c r="F44" s="90">
        <v>0</v>
      </c>
      <c r="G44" s="90">
        <v>0</v>
      </c>
      <c r="H44" s="92">
        <f t="shared" si="0"/>
        <v>0</v>
      </c>
      <c r="I44" s="93"/>
    </row>
    <row r="45" spans="1:9" x14ac:dyDescent="0.2">
      <c r="A45" s="89"/>
      <c r="B45" s="1112"/>
      <c r="C45" s="865"/>
      <c r="D45" s="863"/>
      <c r="E45" s="90">
        <v>0</v>
      </c>
      <c r="F45" s="90">
        <v>0</v>
      </c>
      <c r="G45" s="90">
        <v>0</v>
      </c>
      <c r="H45" s="92">
        <f t="shared" si="0"/>
        <v>0</v>
      </c>
      <c r="I45" s="93"/>
    </row>
    <row r="46" spans="1:9" x14ac:dyDescent="0.2">
      <c r="A46" s="89"/>
      <c r="B46" s="1112"/>
      <c r="C46" s="865"/>
      <c r="D46" s="863"/>
      <c r="E46" s="90">
        <v>0</v>
      </c>
      <c r="F46" s="90">
        <v>0</v>
      </c>
      <c r="G46" s="90">
        <v>0</v>
      </c>
      <c r="H46" s="92">
        <f t="shared" si="0"/>
        <v>0</v>
      </c>
      <c r="I46" s="93"/>
    </row>
    <row r="47" spans="1:9" x14ac:dyDescent="0.2">
      <c r="A47" s="89"/>
      <c r="B47" s="1112"/>
      <c r="C47" s="865"/>
      <c r="D47" s="863"/>
      <c r="E47" s="90">
        <v>0</v>
      </c>
      <c r="F47" s="90">
        <v>0</v>
      </c>
      <c r="G47" s="90">
        <v>0</v>
      </c>
      <c r="H47" s="92">
        <f t="shared" si="0"/>
        <v>0</v>
      </c>
      <c r="I47" s="93"/>
    </row>
    <row r="48" spans="1:9" x14ac:dyDescent="0.2">
      <c r="A48" s="89"/>
      <c r="B48" s="1112"/>
      <c r="C48" s="865"/>
      <c r="D48" s="863"/>
      <c r="E48" s="90">
        <v>0</v>
      </c>
      <c r="F48" s="90">
        <v>0</v>
      </c>
      <c r="G48" s="90">
        <v>0</v>
      </c>
      <c r="H48" s="92">
        <f t="shared" si="0"/>
        <v>0</v>
      </c>
      <c r="I48" s="93"/>
    </row>
    <row r="49" spans="1:9" x14ac:dyDescent="0.2">
      <c r="A49" s="89"/>
      <c r="B49" s="1112"/>
      <c r="C49" s="865"/>
      <c r="D49" s="863"/>
      <c r="E49" s="90">
        <v>0</v>
      </c>
      <c r="F49" s="90">
        <v>0</v>
      </c>
      <c r="G49" s="90">
        <v>0</v>
      </c>
      <c r="H49" s="92">
        <f t="shared" si="0"/>
        <v>0</v>
      </c>
      <c r="I49" s="93"/>
    </row>
    <row r="50" spans="1:9" ht="13.5" thickBot="1" x14ac:dyDescent="0.25">
      <c r="A50" s="94"/>
      <c r="B50" s="1113"/>
      <c r="C50" s="1114"/>
      <c r="D50" s="1115"/>
      <c r="E50" s="95">
        <v>0</v>
      </c>
      <c r="F50" s="95">
        <v>0</v>
      </c>
      <c r="G50" s="95">
        <v>0</v>
      </c>
      <c r="H50" s="96">
        <f t="shared" si="0"/>
        <v>0</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260</v>
      </c>
      <c r="B53" s="78"/>
      <c r="C53" s="78"/>
      <c r="D53" s="78"/>
      <c r="E53" s="101"/>
      <c r="F53" s="102" t="s">
        <v>261</v>
      </c>
      <c r="G53" s="103" t="s">
        <v>258</v>
      </c>
      <c r="H53" s="104"/>
      <c r="I53" s="105" t="s">
        <v>262</v>
      </c>
    </row>
    <row r="54" spans="1:9" x14ac:dyDescent="0.2">
      <c r="A54" s="68"/>
      <c r="B54" s="69"/>
      <c r="C54" s="69"/>
      <c r="D54" s="106"/>
      <c r="E54" s="107"/>
      <c r="F54" s="108"/>
      <c r="G54" s="109" t="s">
        <v>263</v>
      </c>
      <c r="H54" s="110"/>
      <c r="I54" s="1117"/>
    </row>
    <row r="55" spans="1:9" ht="13.5" thickBot="1" x14ac:dyDescent="0.25">
      <c r="A55" s="74"/>
      <c r="B55" s="75"/>
      <c r="C55" s="75"/>
      <c r="D55" s="111"/>
      <c r="E55" s="112"/>
      <c r="F55" s="113"/>
      <c r="G55" s="114" t="s">
        <v>264</v>
      </c>
      <c r="H55" s="115">
        <f>SUM(H50)</f>
        <v>0</v>
      </c>
      <c r="I55" s="1118"/>
    </row>
    <row r="56" spans="1:9" ht="13.5" thickBot="1" x14ac:dyDescent="0.25">
      <c r="A56" s="116"/>
      <c r="B56" s="117"/>
      <c r="C56" s="117"/>
      <c r="D56" s="118"/>
      <c r="E56" s="119"/>
      <c r="F56" s="120"/>
      <c r="G56" s="121"/>
      <c r="H56" s="122"/>
      <c r="I56" s="123"/>
    </row>
    <row r="57" spans="1:9" ht="13.5" thickBot="1" x14ac:dyDescent="0.25">
      <c r="A57" s="124" t="s">
        <v>69</v>
      </c>
      <c r="B57" s="124" t="s">
        <v>254</v>
      </c>
      <c r="C57" s="124"/>
      <c r="D57" s="124"/>
      <c r="E57" s="125" t="s">
        <v>255</v>
      </c>
      <c r="F57" s="125" t="s">
        <v>256</v>
      </c>
      <c r="G57" s="125" t="s">
        <v>257</v>
      </c>
      <c r="H57" s="125" t="s">
        <v>258</v>
      </c>
      <c r="I57" s="124" t="s">
        <v>259</v>
      </c>
    </row>
    <row r="58" spans="1:9" x14ac:dyDescent="0.2">
      <c r="A58" s="85"/>
      <c r="B58" s="1109"/>
      <c r="C58" s="1110"/>
      <c r="D58" s="1111"/>
      <c r="E58" s="86">
        <v>0</v>
      </c>
      <c r="F58" s="86">
        <v>0</v>
      </c>
      <c r="G58" s="86">
        <v>0</v>
      </c>
      <c r="H58" s="87">
        <f>SUM(H50+F58-G58)</f>
        <v>0</v>
      </c>
      <c r="I58" s="88"/>
    </row>
    <row r="59" spans="1:9" x14ac:dyDescent="0.2">
      <c r="A59" s="89"/>
      <c r="B59" s="1112"/>
      <c r="C59" s="865"/>
      <c r="D59" s="863"/>
      <c r="E59" s="90">
        <v>0</v>
      </c>
      <c r="F59" s="90">
        <v>0</v>
      </c>
      <c r="G59" s="91">
        <v>0</v>
      </c>
      <c r="H59" s="92">
        <f>SUM(H58+F59-G59)</f>
        <v>0</v>
      </c>
      <c r="I59" s="93"/>
    </row>
    <row r="60" spans="1:9" x14ac:dyDescent="0.2">
      <c r="A60" s="89"/>
      <c r="B60" s="1112"/>
      <c r="C60" s="865"/>
      <c r="D60" s="863"/>
      <c r="E60" s="90">
        <v>0</v>
      </c>
      <c r="F60" s="90">
        <v>0</v>
      </c>
      <c r="G60" s="91">
        <v>0</v>
      </c>
      <c r="H60" s="92">
        <f t="shared" ref="H60:H103" si="1">SUM(H59+F60-G60)</f>
        <v>0</v>
      </c>
      <c r="I60" s="93"/>
    </row>
    <row r="61" spans="1:9" x14ac:dyDescent="0.2">
      <c r="A61" s="89"/>
      <c r="B61" s="1112"/>
      <c r="C61" s="865"/>
      <c r="D61" s="863"/>
      <c r="E61" s="90">
        <v>0</v>
      </c>
      <c r="F61" s="90">
        <v>0</v>
      </c>
      <c r="G61" s="91">
        <v>0</v>
      </c>
      <c r="H61" s="92">
        <f t="shared" si="1"/>
        <v>0</v>
      </c>
      <c r="I61" s="93"/>
    </row>
    <row r="62" spans="1:9" x14ac:dyDescent="0.2">
      <c r="A62" s="89"/>
      <c r="B62" s="1112"/>
      <c r="C62" s="865"/>
      <c r="D62" s="863"/>
      <c r="E62" s="90">
        <v>0</v>
      </c>
      <c r="F62" s="90">
        <v>0</v>
      </c>
      <c r="G62" s="91">
        <v>0</v>
      </c>
      <c r="H62" s="92">
        <f t="shared" si="1"/>
        <v>0</v>
      </c>
      <c r="I62" s="93"/>
    </row>
    <row r="63" spans="1:9" x14ac:dyDescent="0.2">
      <c r="A63" s="89"/>
      <c r="B63" s="1112"/>
      <c r="C63" s="865"/>
      <c r="D63" s="863"/>
      <c r="E63" s="90">
        <v>0</v>
      </c>
      <c r="F63" s="90">
        <v>0</v>
      </c>
      <c r="G63" s="91">
        <v>0</v>
      </c>
      <c r="H63" s="92">
        <f t="shared" si="1"/>
        <v>0</v>
      </c>
      <c r="I63" s="93"/>
    </row>
    <row r="64" spans="1:9" x14ac:dyDescent="0.2">
      <c r="A64" s="89"/>
      <c r="B64" s="1112"/>
      <c r="C64" s="865"/>
      <c r="D64" s="863"/>
      <c r="E64" s="90">
        <v>0</v>
      </c>
      <c r="F64" s="90">
        <v>0</v>
      </c>
      <c r="G64" s="91">
        <v>0</v>
      </c>
      <c r="H64" s="92">
        <f t="shared" si="1"/>
        <v>0</v>
      </c>
      <c r="I64" s="93"/>
    </row>
    <row r="65" spans="1:9" x14ac:dyDescent="0.2">
      <c r="A65" s="89"/>
      <c r="B65" s="1112"/>
      <c r="C65" s="865"/>
      <c r="D65" s="863"/>
      <c r="E65" s="90">
        <v>0</v>
      </c>
      <c r="F65" s="90">
        <v>0</v>
      </c>
      <c r="G65" s="91">
        <v>0</v>
      </c>
      <c r="H65" s="92">
        <f t="shared" si="1"/>
        <v>0</v>
      </c>
      <c r="I65" s="93"/>
    </row>
    <row r="66" spans="1:9" x14ac:dyDescent="0.2">
      <c r="A66" s="89"/>
      <c r="B66" s="1112"/>
      <c r="C66" s="865"/>
      <c r="D66" s="863"/>
      <c r="E66" s="90">
        <v>0</v>
      </c>
      <c r="F66" s="90">
        <v>0</v>
      </c>
      <c r="G66" s="91">
        <v>0</v>
      </c>
      <c r="H66" s="92">
        <f t="shared" si="1"/>
        <v>0</v>
      </c>
      <c r="I66" s="93"/>
    </row>
    <row r="67" spans="1:9" x14ac:dyDescent="0.2">
      <c r="A67" s="89"/>
      <c r="B67" s="1112"/>
      <c r="C67" s="865"/>
      <c r="D67" s="863"/>
      <c r="E67" s="90">
        <v>0</v>
      </c>
      <c r="F67" s="90">
        <v>0</v>
      </c>
      <c r="G67" s="91">
        <v>0</v>
      </c>
      <c r="H67" s="92">
        <f t="shared" si="1"/>
        <v>0</v>
      </c>
      <c r="I67" s="93"/>
    </row>
    <row r="68" spans="1:9" x14ac:dyDescent="0.2">
      <c r="A68" s="89"/>
      <c r="B68" s="1112"/>
      <c r="C68" s="865"/>
      <c r="D68" s="863"/>
      <c r="E68" s="90">
        <v>0</v>
      </c>
      <c r="F68" s="90">
        <v>0</v>
      </c>
      <c r="G68" s="91">
        <v>0</v>
      </c>
      <c r="H68" s="92">
        <f t="shared" si="1"/>
        <v>0</v>
      </c>
      <c r="I68" s="93"/>
    </row>
    <row r="69" spans="1:9" x14ac:dyDescent="0.2">
      <c r="A69" s="89"/>
      <c r="B69" s="1112"/>
      <c r="C69" s="865"/>
      <c r="D69" s="863"/>
      <c r="E69" s="90">
        <v>0</v>
      </c>
      <c r="F69" s="90">
        <v>0</v>
      </c>
      <c r="G69" s="91">
        <v>0</v>
      </c>
      <c r="H69" s="92">
        <f t="shared" si="1"/>
        <v>0</v>
      </c>
      <c r="I69" s="93"/>
    </row>
    <row r="70" spans="1:9" x14ac:dyDescent="0.2">
      <c r="A70" s="89"/>
      <c r="B70" s="1112"/>
      <c r="C70" s="865"/>
      <c r="D70" s="863"/>
      <c r="E70" s="90">
        <v>0</v>
      </c>
      <c r="F70" s="90">
        <v>0</v>
      </c>
      <c r="G70" s="91">
        <v>0</v>
      </c>
      <c r="H70" s="92">
        <f t="shared" si="1"/>
        <v>0</v>
      </c>
      <c r="I70" s="93"/>
    </row>
    <row r="71" spans="1:9" x14ac:dyDescent="0.2">
      <c r="A71" s="89"/>
      <c r="B71" s="1112"/>
      <c r="C71" s="865"/>
      <c r="D71" s="863"/>
      <c r="E71" s="90">
        <v>0</v>
      </c>
      <c r="F71" s="90">
        <v>0</v>
      </c>
      <c r="G71" s="91">
        <v>0</v>
      </c>
      <c r="H71" s="92">
        <f t="shared" si="1"/>
        <v>0</v>
      </c>
      <c r="I71" s="93"/>
    </row>
    <row r="72" spans="1:9" x14ac:dyDescent="0.2">
      <c r="A72" s="89"/>
      <c r="B72" s="1112"/>
      <c r="C72" s="865"/>
      <c r="D72" s="863"/>
      <c r="E72" s="90">
        <v>0</v>
      </c>
      <c r="F72" s="90">
        <v>0</v>
      </c>
      <c r="G72" s="91">
        <v>0</v>
      </c>
      <c r="H72" s="92">
        <f t="shared" si="1"/>
        <v>0</v>
      </c>
      <c r="I72" s="93"/>
    </row>
    <row r="73" spans="1:9" x14ac:dyDescent="0.2">
      <c r="A73" s="89"/>
      <c r="B73" s="1112"/>
      <c r="C73" s="865"/>
      <c r="D73" s="863"/>
      <c r="E73" s="90">
        <v>0</v>
      </c>
      <c r="F73" s="90">
        <v>0</v>
      </c>
      <c r="G73" s="91">
        <v>0</v>
      </c>
      <c r="H73" s="92">
        <f t="shared" si="1"/>
        <v>0</v>
      </c>
      <c r="I73" s="93"/>
    </row>
    <row r="74" spans="1:9" x14ac:dyDescent="0.2">
      <c r="A74" s="89"/>
      <c r="B74" s="1112"/>
      <c r="C74" s="865"/>
      <c r="D74" s="863"/>
      <c r="E74" s="90">
        <v>0</v>
      </c>
      <c r="F74" s="90">
        <v>0</v>
      </c>
      <c r="G74" s="91">
        <v>0</v>
      </c>
      <c r="H74" s="92">
        <f t="shared" si="1"/>
        <v>0</v>
      </c>
      <c r="I74" s="93"/>
    </row>
    <row r="75" spans="1:9" x14ac:dyDescent="0.2">
      <c r="A75" s="89"/>
      <c r="B75" s="1112"/>
      <c r="C75" s="865"/>
      <c r="D75" s="863"/>
      <c r="E75" s="90">
        <v>0</v>
      </c>
      <c r="F75" s="90">
        <v>0</v>
      </c>
      <c r="G75" s="91">
        <v>0</v>
      </c>
      <c r="H75" s="92">
        <f t="shared" si="1"/>
        <v>0</v>
      </c>
      <c r="I75" s="93"/>
    </row>
    <row r="76" spans="1:9" x14ac:dyDescent="0.2">
      <c r="A76" s="89"/>
      <c r="B76" s="1112"/>
      <c r="C76" s="865"/>
      <c r="D76" s="863"/>
      <c r="E76" s="90">
        <v>0</v>
      </c>
      <c r="F76" s="90">
        <v>0</v>
      </c>
      <c r="G76" s="91">
        <v>0</v>
      </c>
      <c r="H76" s="92">
        <f t="shared" si="1"/>
        <v>0</v>
      </c>
      <c r="I76" s="93"/>
    </row>
    <row r="77" spans="1:9" x14ac:dyDescent="0.2">
      <c r="A77" s="89"/>
      <c r="B77" s="1112"/>
      <c r="C77" s="865"/>
      <c r="D77" s="863"/>
      <c r="E77" s="90">
        <v>0</v>
      </c>
      <c r="F77" s="90">
        <v>0</v>
      </c>
      <c r="G77" s="91">
        <v>0</v>
      </c>
      <c r="H77" s="92">
        <f t="shared" si="1"/>
        <v>0</v>
      </c>
      <c r="I77" s="93"/>
    </row>
    <row r="78" spans="1:9" x14ac:dyDescent="0.2">
      <c r="A78" s="89"/>
      <c r="B78" s="1112"/>
      <c r="C78" s="865"/>
      <c r="D78" s="863"/>
      <c r="E78" s="90">
        <v>0</v>
      </c>
      <c r="F78" s="90">
        <v>0</v>
      </c>
      <c r="G78" s="91">
        <v>0</v>
      </c>
      <c r="H78" s="92">
        <f t="shared" si="1"/>
        <v>0</v>
      </c>
      <c r="I78" s="93"/>
    </row>
    <row r="79" spans="1:9" x14ac:dyDescent="0.2">
      <c r="A79" s="89"/>
      <c r="B79" s="1112"/>
      <c r="C79" s="865"/>
      <c r="D79" s="863"/>
      <c r="E79" s="90">
        <v>0</v>
      </c>
      <c r="F79" s="90">
        <v>0</v>
      </c>
      <c r="G79" s="91">
        <v>0</v>
      </c>
      <c r="H79" s="92">
        <f t="shared" si="1"/>
        <v>0</v>
      </c>
      <c r="I79" s="93"/>
    </row>
    <row r="80" spans="1:9" x14ac:dyDescent="0.2">
      <c r="A80" s="89"/>
      <c r="B80" s="1112"/>
      <c r="C80" s="865"/>
      <c r="D80" s="863"/>
      <c r="E80" s="90">
        <v>0</v>
      </c>
      <c r="F80" s="90">
        <v>0</v>
      </c>
      <c r="G80" s="91">
        <v>0</v>
      </c>
      <c r="H80" s="92">
        <f t="shared" si="1"/>
        <v>0</v>
      </c>
      <c r="I80" s="93"/>
    </row>
    <row r="81" spans="1:9" x14ac:dyDescent="0.2">
      <c r="A81" s="89"/>
      <c r="B81" s="1112"/>
      <c r="C81" s="865"/>
      <c r="D81" s="863"/>
      <c r="E81" s="90">
        <v>0</v>
      </c>
      <c r="F81" s="90">
        <v>0</v>
      </c>
      <c r="G81" s="91">
        <v>0</v>
      </c>
      <c r="H81" s="92">
        <f t="shared" si="1"/>
        <v>0</v>
      </c>
      <c r="I81" s="93"/>
    </row>
    <row r="82" spans="1:9" x14ac:dyDescent="0.2">
      <c r="A82" s="89"/>
      <c r="B82" s="1112"/>
      <c r="C82" s="865"/>
      <c r="D82" s="863"/>
      <c r="E82" s="90">
        <v>0</v>
      </c>
      <c r="F82" s="90">
        <v>0</v>
      </c>
      <c r="G82" s="91">
        <v>0</v>
      </c>
      <c r="H82" s="92">
        <f t="shared" si="1"/>
        <v>0</v>
      </c>
      <c r="I82" s="93"/>
    </row>
    <row r="83" spans="1:9" x14ac:dyDescent="0.2">
      <c r="A83" s="89"/>
      <c r="B83" s="1112"/>
      <c r="C83" s="865"/>
      <c r="D83" s="863"/>
      <c r="E83" s="90">
        <v>0</v>
      </c>
      <c r="F83" s="90">
        <v>0</v>
      </c>
      <c r="G83" s="91">
        <v>0</v>
      </c>
      <c r="H83" s="92">
        <f t="shared" si="1"/>
        <v>0</v>
      </c>
      <c r="I83" s="93"/>
    </row>
    <row r="84" spans="1:9" x14ac:dyDescent="0.2">
      <c r="A84" s="89"/>
      <c r="B84" s="1112"/>
      <c r="C84" s="865"/>
      <c r="D84" s="863"/>
      <c r="E84" s="90">
        <v>0</v>
      </c>
      <c r="F84" s="90">
        <v>0</v>
      </c>
      <c r="G84" s="91">
        <v>0</v>
      </c>
      <c r="H84" s="92">
        <f t="shared" si="1"/>
        <v>0</v>
      </c>
      <c r="I84" s="93"/>
    </row>
    <row r="85" spans="1:9" x14ac:dyDescent="0.2">
      <c r="A85" s="89"/>
      <c r="B85" s="1112"/>
      <c r="C85" s="865"/>
      <c r="D85" s="863"/>
      <c r="E85" s="90">
        <v>0</v>
      </c>
      <c r="F85" s="90">
        <v>0</v>
      </c>
      <c r="G85" s="91">
        <v>0</v>
      </c>
      <c r="H85" s="92">
        <f t="shared" si="1"/>
        <v>0</v>
      </c>
      <c r="I85" s="93"/>
    </row>
    <row r="86" spans="1:9" x14ac:dyDescent="0.2">
      <c r="A86" s="89"/>
      <c r="B86" s="1112"/>
      <c r="C86" s="865"/>
      <c r="D86" s="863"/>
      <c r="E86" s="90">
        <v>0</v>
      </c>
      <c r="F86" s="90">
        <v>0</v>
      </c>
      <c r="G86" s="91">
        <v>0</v>
      </c>
      <c r="H86" s="92">
        <f t="shared" si="1"/>
        <v>0</v>
      </c>
      <c r="I86" s="93"/>
    </row>
    <row r="87" spans="1:9" x14ac:dyDescent="0.2">
      <c r="A87" s="89"/>
      <c r="B87" s="1112"/>
      <c r="C87" s="865"/>
      <c r="D87" s="863"/>
      <c r="E87" s="90">
        <v>0</v>
      </c>
      <c r="F87" s="90">
        <v>0</v>
      </c>
      <c r="G87" s="91">
        <v>0</v>
      </c>
      <c r="H87" s="92">
        <f t="shared" si="1"/>
        <v>0</v>
      </c>
      <c r="I87" s="93"/>
    </row>
    <row r="88" spans="1:9" x14ac:dyDescent="0.2">
      <c r="A88" s="89"/>
      <c r="B88" s="1112"/>
      <c r="C88" s="865"/>
      <c r="D88" s="863"/>
      <c r="E88" s="90">
        <v>0</v>
      </c>
      <c r="F88" s="90">
        <v>0</v>
      </c>
      <c r="G88" s="91">
        <v>0</v>
      </c>
      <c r="H88" s="92">
        <f t="shared" si="1"/>
        <v>0</v>
      </c>
      <c r="I88" s="93"/>
    </row>
    <row r="89" spans="1:9" x14ac:dyDescent="0.2">
      <c r="A89" s="89"/>
      <c r="B89" s="1112"/>
      <c r="C89" s="865"/>
      <c r="D89" s="863"/>
      <c r="E89" s="90">
        <v>0</v>
      </c>
      <c r="F89" s="90">
        <v>0</v>
      </c>
      <c r="G89" s="91">
        <v>0</v>
      </c>
      <c r="H89" s="92">
        <f t="shared" si="1"/>
        <v>0</v>
      </c>
      <c r="I89" s="93"/>
    </row>
    <row r="90" spans="1:9" x14ac:dyDescent="0.2">
      <c r="A90" s="89"/>
      <c r="B90" s="1112"/>
      <c r="C90" s="865"/>
      <c r="D90" s="863"/>
      <c r="E90" s="90">
        <v>0</v>
      </c>
      <c r="F90" s="90">
        <v>0</v>
      </c>
      <c r="G90" s="91">
        <v>0</v>
      </c>
      <c r="H90" s="92">
        <f t="shared" si="1"/>
        <v>0</v>
      </c>
      <c r="I90" s="93"/>
    </row>
    <row r="91" spans="1:9" x14ac:dyDescent="0.2">
      <c r="A91" s="89"/>
      <c r="B91" s="1112"/>
      <c r="C91" s="865"/>
      <c r="D91" s="863"/>
      <c r="E91" s="90">
        <v>0</v>
      </c>
      <c r="F91" s="90">
        <v>0</v>
      </c>
      <c r="G91" s="91">
        <v>0</v>
      </c>
      <c r="H91" s="92">
        <f t="shared" si="1"/>
        <v>0</v>
      </c>
      <c r="I91" s="93"/>
    </row>
    <row r="92" spans="1:9" x14ac:dyDescent="0.2">
      <c r="A92" s="89"/>
      <c r="B92" s="1112"/>
      <c r="C92" s="865"/>
      <c r="D92" s="863"/>
      <c r="E92" s="90">
        <v>0</v>
      </c>
      <c r="F92" s="90">
        <v>0</v>
      </c>
      <c r="G92" s="91">
        <v>0</v>
      </c>
      <c r="H92" s="92">
        <f t="shared" si="1"/>
        <v>0</v>
      </c>
      <c r="I92" s="93"/>
    </row>
    <row r="93" spans="1:9" x14ac:dyDescent="0.2">
      <c r="A93" s="89"/>
      <c r="B93" s="1112"/>
      <c r="C93" s="865"/>
      <c r="D93" s="863"/>
      <c r="E93" s="90">
        <v>0</v>
      </c>
      <c r="F93" s="90">
        <v>0</v>
      </c>
      <c r="G93" s="91">
        <v>0</v>
      </c>
      <c r="H93" s="92">
        <f t="shared" si="1"/>
        <v>0</v>
      </c>
      <c r="I93" s="93"/>
    </row>
    <row r="94" spans="1:9" x14ac:dyDescent="0.2">
      <c r="A94" s="89"/>
      <c r="B94" s="1112"/>
      <c r="C94" s="865"/>
      <c r="D94" s="863"/>
      <c r="E94" s="90">
        <v>0</v>
      </c>
      <c r="F94" s="90">
        <v>0</v>
      </c>
      <c r="G94" s="91">
        <v>0</v>
      </c>
      <c r="H94" s="92">
        <f t="shared" si="1"/>
        <v>0</v>
      </c>
      <c r="I94" s="93"/>
    </row>
    <row r="95" spans="1:9" x14ac:dyDescent="0.2">
      <c r="A95" s="89"/>
      <c r="B95" s="1112"/>
      <c r="C95" s="865"/>
      <c r="D95" s="863"/>
      <c r="E95" s="90">
        <v>0</v>
      </c>
      <c r="F95" s="90">
        <v>0</v>
      </c>
      <c r="G95" s="91">
        <v>0</v>
      </c>
      <c r="H95" s="92">
        <f t="shared" si="1"/>
        <v>0</v>
      </c>
      <c r="I95" s="93"/>
    </row>
    <row r="96" spans="1:9" x14ac:dyDescent="0.2">
      <c r="A96" s="89"/>
      <c r="B96" s="1112"/>
      <c r="C96" s="865"/>
      <c r="D96" s="863"/>
      <c r="E96" s="90">
        <v>0</v>
      </c>
      <c r="F96" s="90">
        <v>0</v>
      </c>
      <c r="G96" s="91">
        <v>0</v>
      </c>
      <c r="H96" s="92">
        <f t="shared" si="1"/>
        <v>0</v>
      </c>
      <c r="I96" s="93"/>
    </row>
    <row r="97" spans="1:9" x14ac:dyDescent="0.2">
      <c r="A97" s="89"/>
      <c r="B97" s="1112"/>
      <c r="C97" s="865"/>
      <c r="D97" s="863"/>
      <c r="E97" s="90">
        <v>0</v>
      </c>
      <c r="F97" s="90">
        <v>0</v>
      </c>
      <c r="G97" s="91">
        <v>0</v>
      </c>
      <c r="H97" s="92">
        <f t="shared" si="1"/>
        <v>0</v>
      </c>
      <c r="I97" s="93"/>
    </row>
    <row r="98" spans="1:9" x14ac:dyDescent="0.2">
      <c r="A98" s="89"/>
      <c r="B98" s="1112"/>
      <c r="C98" s="865"/>
      <c r="D98" s="863"/>
      <c r="E98" s="90">
        <v>0</v>
      </c>
      <c r="F98" s="90">
        <v>0</v>
      </c>
      <c r="G98" s="91">
        <v>0</v>
      </c>
      <c r="H98" s="92">
        <f t="shared" si="1"/>
        <v>0</v>
      </c>
      <c r="I98" s="93"/>
    </row>
    <row r="99" spans="1:9" x14ac:dyDescent="0.2">
      <c r="A99" s="89"/>
      <c r="B99" s="1112"/>
      <c r="C99" s="865"/>
      <c r="D99" s="863"/>
      <c r="E99" s="90">
        <v>0</v>
      </c>
      <c r="F99" s="90">
        <v>0</v>
      </c>
      <c r="G99" s="91">
        <v>0</v>
      </c>
      <c r="H99" s="92">
        <f t="shared" si="1"/>
        <v>0</v>
      </c>
      <c r="I99" s="93"/>
    </row>
    <row r="100" spans="1:9" x14ac:dyDescent="0.2">
      <c r="A100" s="89"/>
      <c r="B100" s="1112"/>
      <c r="C100" s="865"/>
      <c r="D100" s="863"/>
      <c r="E100" s="90">
        <v>0</v>
      </c>
      <c r="F100" s="90">
        <v>0</v>
      </c>
      <c r="G100" s="91">
        <v>0</v>
      </c>
      <c r="H100" s="92">
        <f t="shared" si="1"/>
        <v>0</v>
      </c>
      <c r="I100" s="93"/>
    </row>
    <row r="101" spans="1:9" x14ac:dyDescent="0.2">
      <c r="A101" s="89"/>
      <c r="B101" s="1112"/>
      <c r="C101" s="865"/>
      <c r="D101" s="863"/>
      <c r="E101" s="90">
        <v>0</v>
      </c>
      <c r="F101" s="90">
        <v>0</v>
      </c>
      <c r="G101" s="91">
        <v>0</v>
      </c>
      <c r="H101" s="92">
        <f t="shared" si="1"/>
        <v>0</v>
      </c>
      <c r="I101" s="93"/>
    </row>
    <row r="102" spans="1:9" x14ac:dyDescent="0.2">
      <c r="A102" s="89"/>
      <c r="B102" s="1112"/>
      <c r="C102" s="865"/>
      <c r="D102" s="863"/>
      <c r="E102" s="90">
        <v>0</v>
      </c>
      <c r="F102" s="90">
        <v>0</v>
      </c>
      <c r="G102" s="91">
        <v>0</v>
      </c>
      <c r="H102" s="92">
        <f t="shared" si="1"/>
        <v>0</v>
      </c>
      <c r="I102" s="93"/>
    </row>
    <row r="103" spans="1:9" ht="13.5" thickBot="1" x14ac:dyDescent="0.25">
      <c r="A103" s="94"/>
      <c r="B103" s="1116"/>
      <c r="C103" s="878"/>
      <c r="D103" s="879"/>
      <c r="E103" s="95">
        <v>0</v>
      </c>
      <c r="F103" s="95">
        <v>0</v>
      </c>
      <c r="G103" s="126">
        <v>0</v>
      </c>
      <c r="H103" s="127">
        <f t="shared" si="1"/>
        <v>0</v>
      </c>
      <c r="I103" s="97"/>
    </row>
    <row r="104" spans="1:9" ht="13.5" thickBot="1" x14ac:dyDescent="0.25"/>
    <row r="105" spans="1:9" x14ac:dyDescent="0.2">
      <c r="A105" s="77" t="s">
        <v>260</v>
      </c>
      <c r="B105" s="78"/>
      <c r="C105" s="78"/>
      <c r="D105" s="78"/>
      <c r="E105" s="101"/>
      <c r="F105" s="102" t="s">
        <v>265</v>
      </c>
      <c r="G105" s="103" t="s">
        <v>258</v>
      </c>
      <c r="H105" s="104"/>
      <c r="I105" s="105" t="s">
        <v>262</v>
      </c>
    </row>
    <row r="106" spans="1:9" x14ac:dyDescent="0.2">
      <c r="A106" s="68"/>
      <c r="B106" s="69"/>
      <c r="C106" s="69"/>
      <c r="D106" s="106"/>
      <c r="E106" s="107"/>
      <c r="F106" s="108"/>
      <c r="G106" s="109" t="s">
        <v>263</v>
      </c>
      <c r="H106" s="110"/>
      <c r="I106" s="1117"/>
    </row>
    <row r="107" spans="1:9" ht="13.5" thickBot="1" x14ac:dyDescent="0.25">
      <c r="A107" s="74"/>
      <c r="B107" s="75"/>
      <c r="C107" s="75"/>
      <c r="D107" s="111"/>
      <c r="E107" s="112"/>
      <c r="F107" s="113"/>
      <c r="G107" s="114" t="s">
        <v>264</v>
      </c>
      <c r="H107" s="115">
        <f>SUM(H103)</f>
        <v>0</v>
      </c>
      <c r="I107" s="1118"/>
    </row>
    <row r="108" spans="1:9" ht="13.5" thickBot="1" x14ac:dyDescent="0.25">
      <c r="A108" s="116"/>
      <c r="B108" s="117"/>
      <c r="C108" s="117"/>
      <c r="D108" s="118"/>
      <c r="E108" s="119"/>
      <c r="F108" s="120"/>
      <c r="G108" s="121"/>
      <c r="H108" s="122"/>
      <c r="I108" s="123"/>
    </row>
    <row r="109" spans="1:9" ht="13.5" thickBot="1" x14ac:dyDescent="0.25">
      <c r="A109" s="124" t="s">
        <v>69</v>
      </c>
      <c r="B109" s="124" t="s">
        <v>254</v>
      </c>
      <c r="C109" s="124"/>
      <c r="D109" s="124"/>
      <c r="E109" s="125" t="s">
        <v>255</v>
      </c>
      <c r="F109" s="125" t="s">
        <v>256</v>
      </c>
      <c r="G109" s="125" t="s">
        <v>257</v>
      </c>
      <c r="H109" s="125" t="s">
        <v>258</v>
      </c>
      <c r="I109" s="124" t="s">
        <v>259</v>
      </c>
    </row>
    <row r="110" spans="1:9" x14ac:dyDescent="0.2">
      <c r="A110" s="85"/>
      <c r="B110" s="1109"/>
      <c r="C110" s="1110"/>
      <c r="D110" s="1111"/>
      <c r="E110" s="86">
        <v>0</v>
      </c>
      <c r="F110" s="86">
        <v>0</v>
      </c>
      <c r="G110" s="86">
        <v>0</v>
      </c>
      <c r="H110" s="87">
        <f>SUM(H103+F110-G110)</f>
        <v>0</v>
      </c>
      <c r="I110" s="88"/>
    </row>
    <row r="111" spans="1:9" x14ac:dyDescent="0.2">
      <c r="A111" s="89"/>
      <c r="B111" s="1112"/>
      <c r="C111" s="865"/>
      <c r="D111" s="863"/>
      <c r="E111" s="90">
        <v>0</v>
      </c>
      <c r="F111" s="90">
        <v>0</v>
      </c>
      <c r="G111" s="91">
        <v>0</v>
      </c>
      <c r="H111" s="92">
        <f>SUM(H110+F111-G111)</f>
        <v>0</v>
      </c>
      <c r="I111" s="93"/>
    </row>
    <row r="112" spans="1:9" x14ac:dyDescent="0.2">
      <c r="A112" s="89"/>
      <c r="B112" s="1112"/>
      <c r="C112" s="865"/>
      <c r="D112" s="863"/>
      <c r="E112" s="90">
        <v>0</v>
      </c>
      <c r="F112" s="90">
        <v>0</v>
      </c>
      <c r="G112" s="91">
        <v>0</v>
      </c>
      <c r="H112" s="92">
        <f t="shared" ref="H112:H155" si="2">SUM(H111+F112-G112)</f>
        <v>0</v>
      </c>
      <c r="I112" s="93"/>
    </row>
    <row r="113" spans="1:9" x14ac:dyDescent="0.2">
      <c r="A113" s="89"/>
      <c r="B113" s="1112"/>
      <c r="C113" s="865"/>
      <c r="D113" s="863"/>
      <c r="E113" s="90">
        <v>0</v>
      </c>
      <c r="F113" s="90">
        <v>0</v>
      </c>
      <c r="G113" s="91">
        <v>0</v>
      </c>
      <c r="H113" s="92">
        <f t="shared" si="2"/>
        <v>0</v>
      </c>
      <c r="I113" s="93"/>
    </row>
    <row r="114" spans="1:9" x14ac:dyDescent="0.2">
      <c r="A114" s="89"/>
      <c r="B114" s="1112"/>
      <c r="C114" s="865"/>
      <c r="D114" s="863"/>
      <c r="E114" s="90">
        <v>0</v>
      </c>
      <c r="F114" s="90">
        <v>0</v>
      </c>
      <c r="G114" s="91">
        <v>0</v>
      </c>
      <c r="H114" s="92">
        <f t="shared" si="2"/>
        <v>0</v>
      </c>
      <c r="I114" s="93"/>
    </row>
    <row r="115" spans="1:9" x14ac:dyDescent="0.2">
      <c r="A115" s="89"/>
      <c r="B115" s="1112"/>
      <c r="C115" s="865"/>
      <c r="D115" s="863"/>
      <c r="E115" s="90">
        <v>0</v>
      </c>
      <c r="F115" s="90">
        <v>0</v>
      </c>
      <c r="G115" s="91">
        <v>0</v>
      </c>
      <c r="H115" s="92">
        <f t="shared" si="2"/>
        <v>0</v>
      </c>
      <c r="I115" s="93"/>
    </row>
    <row r="116" spans="1:9" x14ac:dyDescent="0.2">
      <c r="A116" s="89"/>
      <c r="B116" s="1112"/>
      <c r="C116" s="865"/>
      <c r="D116" s="863"/>
      <c r="E116" s="90">
        <v>0</v>
      </c>
      <c r="F116" s="90">
        <v>0</v>
      </c>
      <c r="G116" s="91">
        <v>0</v>
      </c>
      <c r="H116" s="92">
        <f t="shared" si="2"/>
        <v>0</v>
      </c>
      <c r="I116" s="93"/>
    </row>
    <row r="117" spans="1:9" x14ac:dyDescent="0.2">
      <c r="A117" s="89"/>
      <c r="B117" s="1112"/>
      <c r="C117" s="865"/>
      <c r="D117" s="863"/>
      <c r="E117" s="90">
        <v>0</v>
      </c>
      <c r="F117" s="90">
        <v>0</v>
      </c>
      <c r="G117" s="91">
        <v>0</v>
      </c>
      <c r="H117" s="92">
        <f t="shared" si="2"/>
        <v>0</v>
      </c>
      <c r="I117" s="93"/>
    </row>
    <row r="118" spans="1:9" x14ac:dyDescent="0.2">
      <c r="A118" s="89"/>
      <c r="B118" s="1112"/>
      <c r="C118" s="865"/>
      <c r="D118" s="863"/>
      <c r="E118" s="90">
        <v>0</v>
      </c>
      <c r="F118" s="90">
        <v>0</v>
      </c>
      <c r="G118" s="91">
        <v>0</v>
      </c>
      <c r="H118" s="92">
        <f t="shared" si="2"/>
        <v>0</v>
      </c>
      <c r="I118" s="93"/>
    </row>
    <row r="119" spans="1:9" x14ac:dyDescent="0.2">
      <c r="A119" s="89"/>
      <c r="B119" s="1112"/>
      <c r="C119" s="865"/>
      <c r="D119" s="863"/>
      <c r="E119" s="90">
        <v>0</v>
      </c>
      <c r="F119" s="90">
        <v>0</v>
      </c>
      <c r="G119" s="91">
        <v>0</v>
      </c>
      <c r="H119" s="92">
        <f t="shared" si="2"/>
        <v>0</v>
      </c>
      <c r="I119" s="93"/>
    </row>
    <row r="120" spans="1:9" x14ac:dyDescent="0.2">
      <c r="A120" s="89"/>
      <c r="B120" s="1112"/>
      <c r="C120" s="865"/>
      <c r="D120" s="863"/>
      <c r="E120" s="90">
        <v>0</v>
      </c>
      <c r="F120" s="90">
        <v>0</v>
      </c>
      <c r="G120" s="91">
        <v>0</v>
      </c>
      <c r="H120" s="92">
        <f t="shared" si="2"/>
        <v>0</v>
      </c>
      <c r="I120" s="93"/>
    </row>
    <row r="121" spans="1:9" x14ac:dyDescent="0.2">
      <c r="A121" s="89"/>
      <c r="B121" s="1112"/>
      <c r="C121" s="865"/>
      <c r="D121" s="863"/>
      <c r="E121" s="90">
        <v>0</v>
      </c>
      <c r="F121" s="90">
        <v>0</v>
      </c>
      <c r="G121" s="91">
        <v>0</v>
      </c>
      <c r="H121" s="92">
        <f t="shared" si="2"/>
        <v>0</v>
      </c>
      <c r="I121" s="93"/>
    </row>
    <row r="122" spans="1:9" x14ac:dyDescent="0.2">
      <c r="A122" s="89"/>
      <c r="B122" s="1112"/>
      <c r="C122" s="865"/>
      <c r="D122" s="863"/>
      <c r="E122" s="90">
        <v>0</v>
      </c>
      <c r="F122" s="90">
        <v>0</v>
      </c>
      <c r="G122" s="91">
        <v>0</v>
      </c>
      <c r="H122" s="92">
        <f t="shared" si="2"/>
        <v>0</v>
      </c>
      <c r="I122" s="93"/>
    </row>
    <row r="123" spans="1:9" x14ac:dyDescent="0.2">
      <c r="A123" s="89"/>
      <c r="B123" s="1112"/>
      <c r="C123" s="865"/>
      <c r="D123" s="863"/>
      <c r="E123" s="90">
        <v>0</v>
      </c>
      <c r="F123" s="90">
        <v>0</v>
      </c>
      <c r="G123" s="91">
        <v>0</v>
      </c>
      <c r="H123" s="92">
        <f t="shared" si="2"/>
        <v>0</v>
      </c>
      <c r="I123" s="93"/>
    </row>
    <row r="124" spans="1:9" x14ac:dyDescent="0.2">
      <c r="A124" s="89"/>
      <c r="B124" s="1112"/>
      <c r="C124" s="865"/>
      <c r="D124" s="863"/>
      <c r="E124" s="90">
        <v>0</v>
      </c>
      <c r="F124" s="90">
        <v>0</v>
      </c>
      <c r="G124" s="91">
        <v>0</v>
      </c>
      <c r="H124" s="92">
        <f t="shared" si="2"/>
        <v>0</v>
      </c>
      <c r="I124" s="93"/>
    </row>
    <row r="125" spans="1:9" x14ac:dyDescent="0.2">
      <c r="A125" s="89"/>
      <c r="B125" s="1112"/>
      <c r="C125" s="865"/>
      <c r="D125" s="863"/>
      <c r="E125" s="90">
        <v>0</v>
      </c>
      <c r="F125" s="90">
        <v>0</v>
      </c>
      <c r="G125" s="91">
        <v>0</v>
      </c>
      <c r="H125" s="92">
        <f t="shared" si="2"/>
        <v>0</v>
      </c>
      <c r="I125" s="93"/>
    </row>
    <row r="126" spans="1:9" x14ac:dyDescent="0.2">
      <c r="A126" s="89"/>
      <c r="B126" s="1112"/>
      <c r="C126" s="865"/>
      <c r="D126" s="863"/>
      <c r="E126" s="90">
        <v>0</v>
      </c>
      <c r="F126" s="90">
        <v>0</v>
      </c>
      <c r="G126" s="91">
        <v>0</v>
      </c>
      <c r="H126" s="92">
        <f t="shared" si="2"/>
        <v>0</v>
      </c>
      <c r="I126" s="93"/>
    </row>
    <row r="127" spans="1:9" x14ac:dyDescent="0.2">
      <c r="A127" s="89"/>
      <c r="B127" s="1112"/>
      <c r="C127" s="865"/>
      <c r="D127" s="863"/>
      <c r="E127" s="90">
        <v>0</v>
      </c>
      <c r="F127" s="90">
        <v>0</v>
      </c>
      <c r="G127" s="91">
        <v>0</v>
      </c>
      <c r="H127" s="92">
        <f t="shared" si="2"/>
        <v>0</v>
      </c>
      <c r="I127" s="93"/>
    </row>
    <row r="128" spans="1:9" x14ac:dyDescent="0.2">
      <c r="A128" s="89"/>
      <c r="B128" s="1112"/>
      <c r="C128" s="865"/>
      <c r="D128" s="863"/>
      <c r="E128" s="90">
        <v>0</v>
      </c>
      <c r="F128" s="90">
        <v>0</v>
      </c>
      <c r="G128" s="91">
        <v>0</v>
      </c>
      <c r="H128" s="92">
        <f t="shared" si="2"/>
        <v>0</v>
      </c>
      <c r="I128" s="93"/>
    </row>
    <row r="129" spans="1:9" x14ac:dyDescent="0.2">
      <c r="A129" s="89"/>
      <c r="B129" s="1112"/>
      <c r="C129" s="865"/>
      <c r="D129" s="863"/>
      <c r="E129" s="90">
        <v>0</v>
      </c>
      <c r="F129" s="90">
        <v>0</v>
      </c>
      <c r="G129" s="91">
        <v>0</v>
      </c>
      <c r="H129" s="92">
        <f t="shared" si="2"/>
        <v>0</v>
      </c>
      <c r="I129" s="93"/>
    </row>
    <row r="130" spans="1:9" x14ac:dyDescent="0.2">
      <c r="A130" s="89"/>
      <c r="B130" s="1112"/>
      <c r="C130" s="865"/>
      <c r="D130" s="863"/>
      <c r="E130" s="90">
        <v>0</v>
      </c>
      <c r="F130" s="90">
        <v>0</v>
      </c>
      <c r="G130" s="91">
        <v>0</v>
      </c>
      <c r="H130" s="92">
        <f t="shared" si="2"/>
        <v>0</v>
      </c>
      <c r="I130" s="93"/>
    </row>
    <row r="131" spans="1:9" x14ac:dyDescent="0.2">
      <c r="A131" s="89"/>
      <c r="B131" s="1112"/>
      <c r="C131" s="865"/>
      <c r="D131" s="863"/>
      <c r="E131" s="90">
        <v>0</v>
      </c>
      <c r="F131" s="90">
        <v>0</v>
      </c>
      <c r="G131" s="91">
        <v>0</v>
      </c>
      <c r="H131" s="92">
        <f t="shared" si="2"/>
        <v>0</v>
      </c>
      <c r="I131" s="93"/>
    </row>
    <row r="132" spans="1:9" x14ac:dyDescent="0.2">
      <c r="A132" s="89"/>
      <c r="B132" s="1112"/>
      <c r="C132" s="865"/>
      <c r="D132" s="863"/>
      <c r="E132" s="90">
        <v>0</v>
      </c>
      <c r="F132" s="90">
        <v>0</v>
      </c>
      <c r="G132" s="91">
        <v>0</v>
      </c>
      <c r="H132" s="92">
        <f t="shared" si="2"/>
        <v>0</v>
      </c>
      <c r="I132" s="93"/>
    </row>
    <row r="133" spans="1:9" x14ac:dyDescent="0.2">
      <c r="A133" s="89"/>
      <c r="B133" s="1112"/>
      <c r="C133" s="865"/>
      <c r="D133" s="863"/>
      <c r="E133" s="90">
        <v>0</v>
      </c>
      <c r="F133" s="90">
        <v>0</v>
      </c>
      <c r="G133" s="91">
        <v>0</v>
      </c>
      <c r="H133" s="92">
        <f t="shared" si="2"/>
        <v>0</v>
      </c>
      <c r="I133" s="93"/>
    </row>
    <row r="134" spans="1:9" x14ac:dyDescent="0.2">
      <c r="A134" s="89"/>
      <c r="B134" s="1112"/>
      <c r="C134" s="865"/>
      <c r="D134" s="863"/>
      <c r="E134" s="90">
        <v>0</v>
      </c>
      <c r="F134" s="90">
        <v>0</v>
      </c>
      <c r="G134" s="91">
        <v>0</v>
      </c>
      <c r="H134" s="92">
        <f t="shared" si="2"/>
        <v>0</v>
      </c>
      <c r="I134" s="93"/>
    </row>
    <row r="135" spans="1:9" x14ac:dyDescent="0.2">
      <c r="A135" s="89"/>
      <c r="B135" s="1112"/>
      <c r="C135" s="865"/>
      <c r="D135" s="863"/>
      <c r="E135" s="90">
        <v>0</v>
      </c>
      <c r="F135" s="90">
        <v>0</v>
      </c>
      <c r="G135" s="91">
        <v>0</v>
      </c>
      <c r="H135" s="92">
        <f t="shared" si="2"/>
        <v>0</v>
      </c>
      <c r="I135" s="93"/>
    </row>
    <row r="136" spans="1:9" x14ac:dyDescent="0.2">
      <c r="A136" s="89"/>
      <c r="B136" s="1112"/>
      <c r="C136" s="865"/>
      <c r="D136" s="863"/>
      <c r="E136" s="90">
        <v>0</v>
      </c>
      <c r="F136" s="90">
        <v>0</v>
      </c>
      <c r="G136" s="91">
        <v>0</v>
      </c>
      <c r="H136" s="92">
        <f t="shared" si="2"/>
        <v>0</v>
      </c>
      <c r="I136" s="93"/>
    </row>
    <row r="137" spans="1:9" x14ac:dyDescent="0.2">
      <c r="A137" s="89"/>
      <c r="B137" s="1112"/>
      <c r="C137" s="865"/>
      <c r="D137" s="863"/>
      <c r="E137" s="90">
        <v>0</v>
      </c>
      <c r="F137" s="90">
        <v>0</v>
      </c>
      <c r="G137" s="91">
        <v>0</v>
      </c>
      <c r="H137" s="92">
        <f t="shared" si="2"/>
        <v>0</v>
      </c>
      <c r="I137" s="93"/>
    </row>
    <row r="138" spans="1:9" x14ac:dyDescent="0.2">
      <c r="A138" s="89"/>
      <c r="B138" s="1112"/>
      <c r="C138" s="865"/>
      <c r="D138" s="863"/>
      <c r="E138" s="90">
        <v>0</v>
      </c>
      <c r="F138" s="90">
        <v>0</v>
      </c>
      <c r="G138" s="91">
        <v>0</v>
      </c>
      <c r="H138" s="92">
        <f t="shared" si="2"/>
        <v>0</v>
      </c>
      <c r="I138" s="93"/>
    </row>
    <row r="139" spans="1:9" x14ac:dyDescent="0.2">
      <c r="A139" s="89"/>
      <c r="B139" s="1112"/>
      <c r="C139" s="865"/>
      <c r="D139" s="863"/>
      <c r="E139" s="90">
        <v>0</v>
      </c>
      <c r="F139" s="90">
        <v>0</v>
      </c>
      <c r="G139" s="91">
        <v>0</v>
      </c>
      <c r="H139" s="92">
        <f t="shared" si="2"/>
        <v>0</v>
      </c>
      <c r="I139" s="93"/>
    </row>
    <row r="140" spans="1:9" x14ac:dyDescent="0.2">
      <c r="A140" s="89"/>
      <c r="B140" s="1112"/>
      <c r="C140" s="865"/>
      <c r="D140" s="863"/>
      <c r="E140" s="90">
        <v>0</v>
      </c>
      <c r="F140" s="90">
        <v>0</v>
      </c>
      <c r="G140" s="91">
        <v>0</v>
      </c>
      <c r="H140" s="92">
        <f t="shared" si="2"/>
        <v>0</v>
      </c>
      <c r="I140" s="93"/>
    </row>
    <row r="141" spans="1:9" x14ac:dyDescent="0.2">
      <c r="A141" s="89"/>
      <c r="B141" s="1112"/>
      <c r="C141" s="865"/>
      <c r="D141" s="863"/>
      <c r="E141" s="90">
        <v>0</v>
      </c>
      <c r="F141" s="90">
        <v>0</v>
      </c>
      <c r="G141" s="91">
        <v>0</v>
      </c>
      <c r="H141" s="92">
        <f t="shared" si="2"/>
        <v>0</v>
      </c>
      <c r="I141" s="93"/>
    </row>
    <row r="142" spans="1:9" x14ac:dyDescent="0.2">
      <c r="A142" s="89"/>
      <c r="B142" s="1112"/>
      <c r="C142" s="865"/>
      <c r="D142" s="863"/>
      <c r="E142" s="90">
        <v>0</v>
      </c>
      <c r="F142" s="90">
        <v>0</v>
      </c>
      <c r="G142" s="91">
        <v>0</v>
      </c>
      <c r="H142" s="92">
        <f t="shared" si="2"/>
        <v>0</v>
      </c>
      <c r="I142" s="93"/>
    </row>
    <row r="143" spans="1:9" x14ac:dyDescent="0.2">
      <c r="A143" s="89"/>
      <c r="B143" s="1112"/>
      <c r="C143" s="865"/>
      <c r="D143" s="863"/>
      <c r="E143" s="90">
        <v>0</v>
      </c>
      <c r="F143" s="90">
        <v>0</v>
      </c>
      <c r="G143" s="91">
        <v>0</v>
      </c>
      <c r="H143" s="92">
        <f t="shared" si="2"/>
        <v>0</v>
      </c>
      <c r="I143" s="93"/>
    </row>
    <row r="144" spans="1:9" x14ac:dyDescent="0.2">
      <c r="A144" s="89"/>
      <c r="B144" s="1112"/>
      <c r="C144" s="865"/>
      <c r="D144" s="863"/>
      <c r="E144" s="90">
        <v>0</v>
      </c>
      <c r="F144" s="90">
        <v>0</v>
      </c>
      <c r="G144" s="91">
        <v>0</v>
      </c>
      <c r="H144" s="92">
        <f t="shared" si="2"/>
        <v>0</v>
      </c>
      <c r="I144" s="93"/>
    </row>
    <row r="145" spans="1:9" x14ac:dyDescent="0.2">
      <c r="A145" s="89"/>
      <c r="B145" s="1112"/>
      <c r="C145" s="865"/>
      <c r="D145" s="863"/>
      <c r="E145" s="90">
        <v>0</v>
      </c>
      <c r="F145" s="90">
        <v>0</v>
      </c>
      <c r="G145" s="91">
        <v>0</v>
      </c>
      <c r="H145" s="92">
        <f t="shared" si="2"/>
        <v>0</v>
      </c>
      <c r="I145" s="93"/>
    </row>
    <row r="146" spans="1:9" x14ac:dyDescent="0.2">
      <c r="A146" s="89"/>
      <c r="B146" s="1112"/>
      <c r="C146" s="865"/>
      <c r="D146" s="863"/>
      <c r="E146" s="90">
        <v>0</v>
      </c>
      <c r="F146" s="90">
        <v>0</v>
      </c>
      <c r="G146" s="91">
        <v>0</v>
      </c>
      <c r="H146" s="92">
        <f t="shared" si="2"/>
        <v>0</v>
      </c>
      <c r="I146" s="93"/>
    </row>
    <row r="147" spans="1:9" x14ac:dyDescent="0.2">
      <c r="A147" s="89"/>
      <c r="B147" s="1112"/>
      <c r="C147" s="865"/>
      <c r="D147" s="863"/>
      <c r="E147" s="90">
        <v>0</v>
      </c>
      <c r="F147" s="90">
        <v>0</v>
      </c>
      <c r="G147" s="91">
        <v>0</v>
      </c>
      <c r="H147" s="92">
        <f t="shared" si="2"/>
        <v>0</v>
      </c>
      <c r="I147" s="93"/>
    </row>
    <row r="148" spans="1:9" x14ac:dyDescent="0.2">
      <c r="A148" s="89"/>
      <c r="B148" s="1112"/>
      <c r="C148" s="865"/>
      <c r="D148" s="863"/>
      <c r="E148" s="90">
        <v>0</v>
      </c>
      <c r="F148" s="90">
        <v>0</v>
      </c>
      <c r="G148" s="91">
        <v>0</v>
      </c>
      <c r="H148" s="92">
        <f t="shared" si="2"/>
        <v>0</v>
      </c>
      <c r="I148" s="93"/>
    </row>
    <row r="149" spans="1:9" x14ac:dyDescent="0.2">
      <c r="A149" s="89"/>
      <c r="B149" s="1112"/>
      <c r="C149" s="865"/>
      <c r="D149" s="863"/>
      <c r="E149" s="90">
        <v>0</v>
      </c>
      <c r="F149" s="90">
        <v>0</v>
      </c>
      <c r="G149" s="91">
        <v>0</v>
      </c>
      <c r="H149" s="92">
        <f t="shared" si="2"/>
        <v>0</v>
      </c>
      <c r="I149" s="93"/>
    </row>
    <row r="150" spans="1:9" x14ac:dyDescent="0.2">
      <c r="A150" s="89"/>
      <c r="B150" s="1112"/>
      <c r="C150" s="865"/>
      <c r="D150" s="863"/>
      <c r="E150" s="90">
        <v>0</v>
      </c>
      <c r="F150" s="90">
        <v>0</v>
      </c>
      <c r="G150" s="91">
        <v>0</v>
      </c>
      <c r="H150" s="92">
        <f t="shared" si="2"/>
        <v>0</v>
      </c>
      <c r="I150" s="93"/>
    </row>
    <row r="151" spans="1:9" x14ac:dyDescent="0.2">
      <c r="A151" s="89"/>
      <c r="B151" s="1112"/>
      <c r="C151" s="865"/>
      <c r="D151" s="863"/>
      <c r="E151" s="90">
        <v>0</v>
      </c>
      <c r="F151" s="90">
        <v>0</v>
      </c>
      <c r="G151" s="91">
        <v>0</v>
      </c>
      <c r="H151" s="92">
        <f t="shared" si="2"/>
        <v>0</v>
      </c>
      <c r="I151" s="93"/>
    </row>
    <row r="152" spans="1:9" x14ac:dyDescent="0.2">
      <c r="A152" s="89"/>
      <c r="B152" s="1112"/>
      <c r="C152" s="865"/>
      <c r="D152" s="863"/>
      <c r="E152" s="90">
        <v>0</v>
      </c>
      <c r="F152" s="90">
        <v>0</v>
      </c>
      <c r="G152" s="91">
        <v>0</v>
      </c>
      <c r="H152" s="92">
        <f t="shared" si="2"/>
        <v>0</v>
      </c>
      <c r="I152" s="93"/>
    </row>
    <row r="153" spans="1:9" x14ac:dyDescent="0.2">
      <c r="A153" s="89"/>
      <c r="B153" s="1112"/>
      <c r="C153" s="865"/>
      <c r="D153" s="863"/>
      <c r="E153" s="90">
        <v>0</v>
      </c>
      <c r="F153" s="90">
        <v>0</v>
      </c>
      <c r="G153" s="91">
        <v>0</v>
      </c>
      <c r="H153" s="92">
        <f t="shared" si="2"/>
        <v>0</v>
      </c>
      <c r="I153" s="93"/>
    </row>
    <row r="154" spans="1:9" x14ac:dyDescent="0.2">
      <c r="A154" s="89"/>
      <c r="B154" s="1112"/>
      <c r="C154" s="865"/>
      <c r="D154" s="863"/>
      <c r="E154" s="90">
        <v>0</v>
      </c>
      <c r="F154" s="90">
        <v>0</v>
      </c>
      <c r="G154" s="91">
        <v>0</v>
      </c>
      <c r="H154" s="92">
        <f t="shared" si="2"/>
        <v>0</v>
      </c>
      <c r="I154" s="93"/>
    </row>
    <row r="155" spans="1:9" ht="13.5" thickBot="1" x14ac:dyDescent="0.25">
      <c r="A155" s="94"/>
      <c r="B155" s="1116"/>
      <c r="C155" s="878"/>
      <c r="D155" s="879"/>
      <c r="E155" s="95">
        <v>0</v>
      </c>
      <c r="F155" s="95">
        <v>0</v>
      </c>
      <c r="G155" s="126">
        <v>0</v>
      </c>
      <c r="H155" s="127">
        <f t="shared" si="2"/>
        <v>0</v>
      </c>
      <c r="I155" s="97"/>
    </row>
    <row r="156" spans="1:9" ht="13.5" thickBot="1" x14ac:dyDescent="0.25"/>
    <row r="157" spans="1:9" x14ac:dyDescent="0.2">
      <c r="A157" s="77" t="s">
        <v>260</v>
      </c>
      <c r="B157" s="78"/>
      <c r="C157" s="78"/>
      <c r="D157" s="78"/>
      <c r="E157" s="101"/>
      <c r="F157" s="102" t="s">
        <v>266</v>
      </c>
      <c r="G157" s="103" t="s">
        <v>258</v>
      </c>
      <c r="H157" s="104"/>
      <c r="I157" s="105" t="s">
        <v>262</v>
      </c>
    </row>
    <row r="158" spans="1:9" x14ac:dyDescent="0.2">
      <c r="A158" s="68"/>
      <c r="B158" s="69"/>
      <c r="C158" s="69"/>
      <c r="D158" s="106"/>
      <c r="E158" s="107"/>
      <c r="F158" s="108"/>
      <c r="G158" s="109" t="s">
        <v>263</v>
      </c>
      <c r="H158" s="110"/>
      <c r="I158" s="1117"/>
    </row>
    <row r="159" spans="1:9" ht="13.5" thickBot="1" x14ac:dyDescent="0.25">
      <c r="A159" s="74"/>
      <c r="B159" s="75"/>
      <c r="C159" s="75"/>
      <c r="D159" s="111"/>
      <c r="E159" s="112"/>
      <c r="F159" s="113"/>
      <c r="G159" s="114" t="s">
        <v>264</v>
      </c>
      <c r="H159" s="115">
        <f>SUM(H155)</f>
        <v>0</v>
      </c>
      <c r="I159" s="1118"/>
    </row>
    <row r="160" spans="1:9" ht="13.5" thickBot="1" x14ac:dyDescent="0.25">
      <c r="A160" s="116"/>
      <c r="B160" s="117"/>
      <c r="C160" s="117"/>
      <c r="D160" s="118"/>
      <c r="E160" s="119"/>
      <c r="F160" s="120"/>
      <c r="G160" s="121"/>
      <c r="H160" s="122"/>
      <c r="I160" s="123"/>
    </row>
    <row r="161" spans="1:9" ht="13.5" thickBot="1" x14ac:dyDescent="0.25">
      <c r="A161" s="124" t="s">
        <v>69</v>
      </c>
      <c r="B161" s="124" t="s">
        <v>254</v>
      </c>
      <c r="C161" s="124"/>
      <c r="D161" s="124"/>
      <c r="E161" s="125" t="s">
        <v>255</v>
      </c>
      <c r="F161" s="125" t="s">
        <v>256</v>
      </c>
      <c r="G161" s="125" t="s">
        <v>257</v>
      </c>
      <c r="H161" s="125" t="s">
        <v>258</v>
      </c>
      <c r="I161" s="124" t="s">
        <v>259</v>
      </c>
    </row>
    <row r="162" spans="1:9" x14ac:dyDescent="0.2">
      <c r="A162" s="85"/>
      <c r="B162" s="1109"/>
      <c r="C162" s="1110"/>
      <c r="D162" s="1111"/>
      <c r="E162" s="86">
        <v>0</v>
      </c>
      <c r="F162" s="86">
        <v>0</v>
      </c>
      <c r="G162" s="86">
        <v>0</v>
      </c>
      <c r="H162" s="87">
        <f>SUM(H155+F162-G162)</f>
        <v>0</v>
      </c>
      <c r="I162" s="88"/>
    </row>
    <row r="163" spans="1:9" x14ac:dyDescent="0.2">
      <c r="A163" s="89"/>
      <c r="B163" s="1112"/>
      <c r="C163" s="865"/>
      <c r="D163" s="863"/>
      <c r="E163" s="90">
        <v>0</v>
      </c>
      <c r="F163" s="90">
        <v>0</v>
      </c>
      <c r="G163" s="91">
        <v>0</v>
      </c>
      <c r="H163" s="92">
        <f>SUM(H162+F163-G163)</f>
        <v>0</v>
      </c>
      <c r="I163" s="93"/>
    </row>
    <row r="164" spans="1:9" x14ac:dyDescent="0.2">
      <c r="A164" s="89"/>
      <c r="B164" s="1112"/>
      <c r="C164" s="865"/>
      <c r="D164" s="863"/>
      <c r="E164" s="90">
        <v>0</v>
      </c>
      <c r="F164" s="90">
        <v>0</v>
      </c>
      <c r="G164" s="91">
        <v>0</v>
      </c>
      <c r="H164" s="92">
        <f t="shared" ref="H164:H207" si="3">SUM(H163+F164-G164)</f>
        <v>0</v>
      </c>
      <c r="I164" s="93"/>
    </row>
    <row r="165" spans="1:9" x14ac:dyDescent="0.2">
      <c r="A165" s="89"/>
      <c r="B165" s="1112"/>
      <c r="C165" s="865"/>
      <c r="D165" s="863"/>
      <c r="E165" s="90">
        <v>0</v>
      </c>
      <c r="F165" s="90">
        <v>0</v>
      </c>
      <c r="G165" s="91">
        <v>0</v>
      </c>
      <c r="H165" s="92">
        <f t="shared" si="3"/>
        <v>0</v>
      </c>
      <c r="I165" s="93"/>
    </row>
    <row r="166" spans="1:9" x14ac:dyDescent="0.2">
      <c r="A166" s="89"/>
      <c r="B166" s="1112"/>
      <c r="C166" s="865"/>
      <c r="D166" s="863"/>
      <c r="E166" s="90">
        <v>0</v>
      </c>
      <c r="F166" s="90">
        <v>0</v>
      </c>
      <c r="G166" s="91">
        <v>0</v>
      </c>
      <c r="H166" s="92">
        <f t="shared" si="3"/>
        <v>0</v>
      </c>
      <c r="I166" s="93"/>
    </row>
    <row r="167" spans="1:9" x14ac:dyDescent="0.2">
      <c r="A167" s="89"/>
      <c r="B167" s="1112"/>
      <c r="C167" s="865"/>
      <c r="D167" s="863"/>
      <c r="E167" s="90">
        <v>0</v>
      </c>
      <c r="F167" s="90">
        <v>0</v>
      </c>
      <c r="G167" s="91">
        <v>0</v>
      </c>
      <c r="H167" s="92">
        <f t="shared" si="3"/>
        <v>0</v>
      </c>
      <c r="I167" s="93"/>
    </row>
    <row r="168" spans="1:9" x14ac:dyDescent="0.2">
      <c r="A168" s="89"/>
      <c r="B168" s="1112"/>
      <c r="C168" s="865"/>
      <c r="D168" s="863"/>
      <c r="E168" s="90">
        <v>0</v>
      </c>
      <c r="F168" s="90">
        <v>0</v>
      </c>
      <c r="G168" s="91">
        <v>0</v>
      </c>
      <c r="H168" s="92">
        <f t="shared" si="3"/>
        <v>0</v>
      </c>
      <c r="I168" s="93"/>
    </row>
    <row r="169" spans="1:9" x14ac:dyDescent="0.2">
      <c r="A169" s="89"/>
      <c r="B169" s="1112"/>
      <c r="C169" s="865"/>
      <c r="D169" s="863"/>
      <c r="E169" s="90">
        <v>0</v>
      </c>
      <c r="F169" s="90">
        <v>0</v>
      </c>
      <c r="G169" s="91">
        <v>0</v>
      </c>
      <c r="H169" s="92">
        <f t="shared" si="3"/>
        <v>0</v>
      </c>
      <c r="I169" s="93"/>
    </row>
    <row r="170" spans="1:9" x14ac:dyDescent="0.2">
      <c r="A170" s="89"/>
      <c r="B170" s="1112"/>
      <c r="C170" s="865"/>
      <c r="D170" s="863"/>
      <c r="E170" s="90">
        <v>0</v>
      </c>
      <c r="F170" s="90">
        <v>0</v>
      </c>
      <c r="G170" s="91">
        <v>0</v>
      </c>
      <c r="H170" s="92">
        <f t="shared" si="3"/>
        <v>0</v>
      </c>
      <c r="I170" s="93"/>
    </row>
    <row r="171" spans="1:9" x14ac:dyDescent="0.2">
      <c r="A171" s="89"/>
      <c r="B171" s="1112"/>
      <c r="C171" s="865"/>
      <c r="D171" s="863"/>
      <c r="E171" s="90">
        <v>0</v>
      </c>
      <c r="F171" s="90">
        <v>0</v>
      </c>
      <c r="G171" s="91">
        <v>0</v>
      </c>
      <c r="H171" s="92">
        <f t="shared" si="3"/>
        <v>0</v>
      </c>
      <c r="I171" s="93"/>
    </row>
    <row r="172" spans="1:9" x14ac:dyDescent="0.2">
      <c r="A172" s="89"/>
      <c r="B172" s="1112"/>
      <c r="C172" s="865"/>
      <c r="D172" s="863"/>
      <c r="E172" s="90">
        <v>0</v>
      </c>
      <c r="F172" s="90">
        <v>0</v>
      </c>
      <c r="G172" s="91">
        <v>0</v>
      </c>
      <c r="H172" s="92">
        <f t="shared" si="3"/>
        <v>0</v>
      </c>
      <c r="I172" s="93"/>
    </row>
    <row r="173" spans="1:9" x14ac:dyDescent="0.2">
      <c r="A173" s="89"/>
      <c r="B173" s="1112"/>
      <c r="C173" s="865"/>
      <c r="D173" s="863"/>
      <c r="E173" s="90">
        <v>0</v>
      </c>
      <c r="F173" s="90">
        <v>0</v>
      </c>
      <c r="G173" s="91">
        <v>0</v>
      </c>
      <c r="H173" s="92">
        <f t="shared" si="3"/>
        <v>0</v>
      </c>
      <c r="I173" s="93"/>
    </row>
    <row r="174" spans="1:9" x14ac:dyDescent="0.2">
      <c r="A174" s="89"/>
      <c r="B174" s="1112"/>
      <c r="C174" s="865"/>
      <c r="D174" s="863"/>
      <c r="E174" s="90">
        <v>0</v>
      </c>
      <c r="F174" s="90">
        <v>0</v>
      </c>
      <c r="G174" s="91">
        <v>0</v>
      </c>
      <c r="H174" s="92">
        <f t="shared" si="3"/>
        <v>0</v>
      </c>
      <c r="I174" s="93"/>
    </row>
    <row r="175" spans="1:9" x14ac:dyDescent="0.2">
      <c r="A175" s="89"/>
      <c r="B175" s="1112"/>
      <c r="C175" s="865"/>
      <c r="D175" s="863"/>
      <c r="E175" s="90">
        <v>0</v>
      </c>
      <c r="F175" s="90">
        <v>0</v>
      </c>
      <c r="G175" s="91">
        <v>0</v>
      </c>
      <c r="H175" s="92">
        <f t="shared" si="3"/>
        <v>0</v>
      </c>
      <c r="I175" s="93"/>
    </row>
    <row r="176" spans="1:9" x14ac:dyDescent="0.2">
      <c r="A176" s="89"/>
      <c r="B176" s="1112"/>
      <c r="C176" s="865"/>
      <c r="D176" s="863"/>
      <c r="E176" s="90">
        <v>0</v>
      </c>
      <c r="F176" s="90">
        <v>0</v>
      </c>
      <c r="G176" s="91">
        <v>0</v>
      </c>
      <c r="H176" s="92">
        <f t="shared" si="3"/>
        <v>0</v>
      </c>
      <c r="I176" s="93"/>
    </row>
    <row r="177" spans="1:9" x14ac:dyDescent="0.2">
      <c r="A177" s="89"/>
      <c r="B177" s="1112"/>
      <c r="C177" s="865"/>
      <c r="D177" s="863"/>
      <c r="E177" s="90">
        <v>0</v>
      </c>
      <c r="F177" s="90">
        <v>0</v>
      </c>
      <c r="G177" s="91">
        <v>0</v>
      </c>
      <c r="H177" s="92">
        <f t="shared" si="3"/>
        <v>0</v>
      </c>
      <c r="I177" s="93"/>
    </row>
    <row r="178" spans="1:9" x14ac:dyDescent="0.2">
      <c r="A178" s="89"/>
      <c r="B178" s="1112"/>
      <c r="C178" s="865"/>
      <c r="D178" s="863"/>
      <c r="E178" s="90">
        <v>0</v>
      </c>
      <c r="F178" s="90">
        <v>0</v>
      </c>
      <c r="G178" s="91">
        <v>0</v>
      </c>
      <c r="H178" s="92">
        <f t="shared" si="3"/>
        <v>0</v>
      </c>
      <c r="I178" s="93"/>
    </row>
    <row r="179" spans="1:9" x14ac:dyDescent="0.2">
      <c r="A179" s="89"/>
      <c r="B179" s="1112"/>
      <c r="C179" s="865"/>
      <c r="D179" s="863"/>
      <c r="E179" s="90">
        <v>0</v>
      </c>
      <c r="F179" s="90">
        <v>0</v>
      </c>
      <c r="G179" s="91">
        <v>0</v>
      </c>
      <c r="H179" s="92">
        <f t="shared" si="3"/>
        <v>0</v>
      </c>
      <c r="I179" s="93"/>
    </row>
    <row r="180" spans="1:9" x14ac:dyDescent="0.2">
      <c r="A180" s="89"/>
      <c r="B180" s="1112"/>
      <c r="C180" s="865"/>
      <c r="D180" s="863"/>
      <c r="E180" s="90">
        <v>0</v>
      </c>
      <c r="F180" s="90">
        <v>0</v>
      </c>
      <c r="G180" s="91">
        <v>0</v>
      </c>
      <c r="H180" s="92">
        <f t="shared" si="3"/>
        <v>0</v>
      </c>
      <c r="I180" s="93"/>
    </row>
    <row r="181" spans="1:9" x14ac:dyDescent="0.2">
      <c r="A181" s="89"/>
      <c r="B181" s="1112"/>
      <c r="C181" s="865"/>
      <c r="D181" s="863"/>
      <c r="E181" s="90">
        <v>0</v>
      </c>
      <c r="F181" s="90">
        <v>0</v>
      </c>
      <c r="G181" s="91">
        <v>0</v>
      </c>
      <c r="H181" s="92">
        <f t="shared" si="3"/>
        <v>0</v>
      </c>
      <c r="I181" s="93"/>
    </row>
    <row r="182" spans="1:9" x14ac:dyDescent="0.2">
      <c r="A182" s="89"/>
      <c r="B182" s="1112"/>
      <c r="C182" s="865"/>
      <c r="D182" s="863"/>
      <c r="E182" s="90">
        <v>0</v>
      </c>
      <c r="F182" s="90">
        <v>0</v>
      </c>
      <c r="G182" s="91">
        <v>0</v>
      </c>
      <c r="H182" s="92">
        <f t="shared" si="3"/>
        <v>0</v>
      </c>
      <c r="I182" s="93"/>
    </row>
    <row r="183" spans="1:9" x14ac:dyDescent="0.2">
      <c r="A183" s="89"/>
      <c r="B183" s="1112"/>
      <c r="C183" s="865"/>
      <c r="D183" s="863"/>
      <c r="E183" s="90">
        <v>0</v>
      </c>
      <c r="F183" s="90">
        <v>0</v>
      </c>
      <c r="G183" s="91">
        <v>0</v>
      </c>
      <c r="H183" s="92">
        <f t="shared" si="3"/>
        <v>0</v>
      </c>
      <c r="I183" s="93"/>
    </row>
    <row r="184" spans="1:9" x14ac:dyDescent="0.2">
      <c r="A184" s="89"/>
      <c r="B184" s="1112"/>
      <c r="C184" s="865"/>
      <c r="D184" s="863"/>
      <c r="E184" s="90">
        <v>0</v>
      </c>
      <c r="F184" s="90">
        <v>0</v>
      </c>
      <c r="G184" s="91">
        <v>0</v>
      </c>
      <c r="H184" s="92">
        <f t="shared" si="3"/>
        <v>0</v>
      </c>
      <c r="I184" s="93"/>
    </row>
    <row r="185" spans="1:9" x14ac:dyDescent="0.2">
      <c r="A185" s="89"/>
      <c r="B185" s="1112"/>
      <c r="C185" s="865"/>
      <c r="D185" s="863"/>
      <c r="E185" s="90">
        <v>0</v>
      </c>
      <c r="F185" s="90">
        <v>0</v>
      </c>
      <c r="G185" s="91">
        <v>0</v>
      </c>
      <c r="H185" s="92">
        <f t="shared" si="3"/>
        <v>0</v>
      </c>
      <c r="I185" s="93"/>
    </row>
    <row r="186" spans="1:9" x14ac:dyDescent="0.2">
      <c r="A186" s="89"/>
      <c r="B186" s="1112"/>
      <c r="C186" s="865"/>
      <c r="D186" s="863"/>
      <c r="E186" s="90">
        <v>0</v>
      </c>
      <c r="F186" s="90">
        <v>0</v>
      </c>
      <c r="G186" s="91">
        <v>0</v>
      </c>
      <c r="H186" s="92">
        <f t="shared" si="3"/>
        <v>0</v>
      </c>
      <c r="I186" s="93"/>
    </row>
    <row r="187" spans="1:9" x14ac:dyDescent="0.2">
      <c r="A187" s="89"/>
      <c r="B187" s="1112"/>
      <c r="C187" s="865"/>
      <c r="D187" s="863"/>
      <c r="E187" s="90">
        <v>0</v>
      </c>
      <c r="F187" s="90">
        <v>0</v>
      </c>
      <c r="G187" s="91">
        <v>0</v>
      </c>
      <c r="H187" s="92">
        <f t="shared" si="3"/>
        <v>0</v>
      </c>
      <c r="I187" s="93"/>
    </row>
    <row r="188" spans="1:9" x14ac:dyDescent="0.2">
      <c r="A188" s="89"/>
      <c r="B188" s="1112"/>
      <c r="C188" s="865"/>
      <c r="D188" s="863"/>
      <c r="E188" s="90">
        <v>0</v>
      </c>
      <c r="F188" s="90">
        <v>0</v>
      </c>
      <c r="G188" s="91">
        <v>0</v>
      </c>
      <c r="H188" s="92">
        <f t="shared" si="3"/>
        <v>0</v>
      </c>
      <c r="I188" s="93"/>
    </row>
    <row r="189" spans="1:9" x14ac:dyDescent="0.2">
      <c r="A189" s="89"/>
      <c r="B189" s="1112"/>
      <c r="C189" s="865"/>
      <c r="D189" s="863"/>
      <c r="E189" s="90">
        <v>0</v>
      </c>
      <c r="F189" s="90">
        <v>0</v>
      </c>
      <c r="G189" s="91">
        <v>0</v>
      </c>
      <c r="H189" s="92">
        <f t="shared" si="3"/>
        <v>0</v>
      </c>
      <c r="I189" s="93"/>
    </row>
    <row r="190" spans="1:9" x14ac:dyDescent="0.2">
      <c r="A190" s="89"/>
      <c r="B190" s="1112"/>
      <c r="C190" s="865"/>
      <c r="D190" s="863"/>
      <c r="E190" s="90">
        <v>0</v>
      </c>
      <c r="F190" s="90">
        <v>0</v>
      </c>
      <c r="G190" s="91">
        <v>0</v>
      </c>
      <c r="H190" s="92">
        <f t="shared" si="3"/>
        <v>0</v>
      </c>
      <c r="I190" s="93"/>
    </row>
    <row r="191" spans="1:9" x14ac:dyDescent="0.2">
      <c r="A191" s="89"/>
      <c r="B191" s="1112"/>
      <c r="C191" s="865"/>
      <c r="D191" s="863"/>
      <c r="E191" s="90">
        <v>0</v>
      </c>
      <c r="F191" s="90">
        <v>0</v>
      </c>
      <c r="G191" s="91">
        <v>0</v>
      </c>
      <c r="H191" s="92">
        <f t="shared" si="3"/>
        <v>0</v>
      </c>
      <c r="I191" s="93"/>
    </row>
    <row r="192" spans="1:9" x14ac:dyDescent="0.2">
      <c r="A192" s="89"/>
      <c r="B192" s="1112"/>
      <c r="C192" s="865"/>
      <c r="D192" s="863"/>
      <c r="E192" s="90">
        <v>0</v>
      </c>
      <c r="F192" s="90">
        <v>0</v>
      </c>
      <c r="G192" s="91">
        <v>0</v>
      </c>
      <c r="H192" s="92">
        <f t="shared" si="3"/>
        <v>0</v>
      </c>
      <c r="I192" s="93"/>
    </row>
    <row r="193" spans="1:9" x14ac:dyDescent="0.2">
      <c r="A193" s="89"/>
      <c r="B193" s="1112"/>
      <c r="C193" s="865"/>
      <c r="D193" s="863"/>
      <c r="E193" s="90">
        <v>0</v>
      </c>
      <c r="F193" s="90">
        <v>0</v>
      </c>
      <c r="G193" s="91">
        <v>0</v>
      </c>
      <c r="H193" s="92">
        <f t="shared" si="3"/>
        <v>0</v>
      </c>
      <c r="I193" s="93"/>
    </row>
    <row r="194" spans="1:9" x14ac:dyDescent="0.2">
      <c r="A194" s="89"/>
      <c r="B194" s="1112"/>
      <c r="C194" s="865"/>
      <c r="D194" s="863"/>
      <c r="E194" s="90">
        <v>0</v>
      </c>
      <c r="F194" s="90">
        <v>0</v>
      </c>
      <c r="G194" s="91">
        <v>0</v>
      </c>
      <c r="H194" s="92">
        <f t="shared" si="3"/>
        <v>0</v>
      </c>
      <c r="I194" s="93"/>
    </row>
    <row r="195" spans="1:9" x14ac:dyDescent="0.2">
      <c r="A195" s="89"/>
      <c r="B195" s="1112"/>
      <c r="C195" s="865"/>
      <c r="D195" s="863"/>
      <c r="E195" s="90">
        <v>0</v>
      </c>
      <c r="F195" s="90">
        <v>0</v>
      </c>
      <c r="G195" s="91">
        <v>0</v>
      </c>
      <c r="H195" s="92">
        <f t="shared" si="3"/>
        <v>0</v>
      </c>
      <c r="I195" s="93"/>
    </row>
    <row r="196" spans="1:9" x14ac:dyDescent="0.2">
      <c r="A196" s="89"/>
      <c r="B196" s="1112"/>
      <c r="C196" s="865"/>
      <c r="D196" s="863"/>
      <c r="E196" s="90">
        <v>0</v>
      </c>
      <c r="F196" s="90">
        <v>0</v>
      </c>
      <c r="G196" s="91">
        <v>0</v>
      </c>
      <c r="H196" s="92">
        <f t="shared" si="3"/>
        <v>0</v>
      </c>
      <c r="I196" s="93"/>
    </row>
    <row r="197" spans="1:9" x14ac:dyDescent="0.2">
      <c r="A197" s="89"/>
      <c r="B197" s="1112"/>
      <c r="C197" s="865"/>
      <c r="D197" s="863"/>
      <c r="E197" s="90">
        <v>0</v>
      </c>
      <c r="F197" s="90">
        <v>0</v>
      </c>
      <c r="G197" s="91">
        <v>0</v>
      </c>
      <c r="H197" s="92">
        <f t="shared" si="3"/>
        <v>0</v>
      </c>
      <c r="I197" s="93"/>
    </row>
    <row r="198" spans="1:9" x14ac:dyDescent="0.2">
      <c r="A198" s="89"/>
      <c r="B198" s="1112"/>
      <c r="C198" s="865"/>
      <c r="D198" s="863"/>
      <c r="E198" s="90">
        <v>0</v>
      </c>
      <c r="F198" s="90">
        <v>0</v>
      </c>
      <c r="G198" s="91">
        <v>0</v>
      </c>
      <c r="H198" s="92">
        <f t="shared" si="3"/>
        <v>0</v>
      </c>
      <c r="I198" s="93"/>
    </row>
    <row r="199" spans="1:9" x14ac:dyDescent="0.2">
      <c r="A199" s="89"/>
      <c r="B199" s="1112"/>
      <c r="C199" s="865"/>
      <c r="D199" s="863"/>
      <c r="E199" s="90">
        <v>0</v>
      </c>
      <c r="F199" s="90">
        <v>0</v>
      </c>
      <c r="G199" s="91">
        <v>0</v>
      </c>
      <c r="H199" s="92">
        <f t="shared" si="3"/>
        <v>0</v>
      </c>
      <c r="I199" s="93"/>
    </row>
    <row r="200" spans="1:9" x14ac:dyDescent="0.2">
      <c r="A200" s="89"/>
      <c r="B200" s="1112"/>
      <c r="C200" s="865"/>
      <c r="D200" s="863"/>
      <c r="E200" s="90">
        <v>0</v>
      </c>
      <c r="F200" s="90">
        <v>0</v>
      </c>
      <c r="G200" s="91">
        <v>0</v>
      </c>
      <c r="H200" s="92">
        <f t="shared" si="3"/>
        <v>0</v>
      </c>
      <c r="I200" s="93"/>
    </row>
    <row r="201" spans="1:9" x14ac:dyDescent="0.2">
      <c r="A201" s="89"/>
      <c r="B201" s="1112"/>
      <c r="C201" s="865"/>
      <c r="D201" s="863"/>
      <c r="E201" s="90">
        <v>0</v>
      </c>
      <c r="F201" s="90">
        <v>0</v>
      </c>
      <c r="G201" s="91">
        <v>0</v>
      </c>
      <c r="H201" s="92">
        <f t="shared" si="3"/>
        <v>0</v>
      </c>
      <c r="I201" s="93"/>
    </row>
    <row r="202" spans="1:9" x14ac:dyDescent="0.2">
      <c r="A202" s="89"/>
      <c r="B202" s="1112"/>
      <c r="C202" s="865"/>
      <c r="D202" s="863"/>
      <c r="E202" s="90">
        <v>0</v>
      </c>
      <c r="F202" s="90">
        <v>0</v>
      </c>
      <c r="G202" s="91">
        <v>0</v>
      </c>
      <c r="H202" s="92">
        <f t="shared" si="3"/>
        <v>0</v>
      </c>
      <c r="I202" s="93"/>
    </row>
    <row r="203" spans="1:9" x14ac:dyDescent="0.2">
      <c r="A203" s="89"/>
      <c r="B203" s="1112"/>
      <c r="C203" s="865"/>
      <c r="D203" s="863"/>
      <c r="E203" s="90">
        <v>0</v>
      </c>
      <c r="F203" s="90">
        <v>0</v>
      </c>
      <c r="G203" s="91">
        <v>0</v>
      </c>
      <c r="H203" s="92">
        <f t="shared" si="3"/>
        <v>0</v>
      </c>
      <c r="I203" s="93"/>
    </row>
    <row r="204" spans="1:9" x14ac:dyDescent="0.2">
      <c r="A204" s="89"/>
      <c r="B204" s="1112"/>
      <c r="C204" s="865"/>
      <c r="D204" s="863"/>
      <c r="E204" s="90">
        <v>0</v>
      </c>
      <c r="F204" s="90">
        <v>0</v>
      </c>
      <c r="G204" s="91">
        <v>0</v>
      </c>
      <c r="H204" s="92">
        <f t="shared" si="3"/>
        <v>0</v>
      </c>
      <c r="I204" s="93"/>
    </row>
    <row r="205" spans="1:9" x14ac:dyDescent="0.2">
      <c r="A205" s="89"/>
      <c r="B205" s="1112"/>
      <c r="C205" s="865"/>
      <c r="D205" s="863"/>
      <c r="E205" s="90">
        <v>0</v>
      </c>
      <c r="F205" s="90">
        <v>0</v>
      </c>
      <c r="G205" s="91">
        <v>0</v>
      </c>
      <c r="H205" s="92">
        <f t="shared" si="3"/>
        <v>0</v>
      </c>
      <c r="I205" s="93"/>
    </row>
    <row r="206" spans="1:9" x14ac:dyDescent="0.2">
      <c r="A206" s="89"/>
      <c r="B206" s="1112"/>
      <c r="C206" s="865"/>
      <c r="D206" s="863"/>
      <c r="E206" s="90">
        <v>0</v>
      </c>
      <c r="F206" s="90">
        <v>0</v>
      </c>
      <c r="G206" s="91">
        <v>0</v>
      </c>
      <c r="H206" s="92">
        <f t="shared" si="3"/>
        <v>0</v>
      </c>
      <c r="I206" s="93"/>
    </row>
    <row r="207" spans="1:9" ht="13.5" thickBot="1" x14ac:dyDescent="0.25">
      <c r="A207" s="94"/>
      <c r="B207" s="1116"/>
      <c r="C207" s="878"/>
      <c r="D207" s="879"/>
      <c r="E207" s="95">
        <v>0</v>
      </c>
      <c r="F207" s="95">
        <v>0</v>
      </c>
      <c r="G207" s="126">
        <v>0</v>
      </c>
      <c r="H207" s="127">
        <f t="shared" si="3"/>
        <v>0</v>
      </c>
      <c r="I207" s="97"/>
    </row>
    <row r="208" spans="1:9" ht="13.5" thickBot="1" x14ac:dyDescent="0.25"/>
    <row r="209" spans="1:9" x14ac:dyDescent="0.2">
      <c r="A209" s="77" t="s">
        <v>260</v>
      </c>
      <c r="B209" s="78"/>
      <c r="C209" s="78"/>
      <c r="D209" s="78"/>
      <c r="E209" s="101"/>
      <c r="F209" s="102" t="s">
        <v>267</v>
      </c>
      <c r="G209" s="103" t="s">
        <v>258</v>
      </c>
      <c r="H209" s="104"/>
      <c r="I209" s="105" t="s">
        <v>262</v>
      </c>
    </row>
    <row r="210" spans="1:9" x14ac:dyDescent="0.2">
      <c r="A210" s="68"/>
      <c r="B210" s="69"/>
      <c r="C210" s="69"/>
      <c r="D210" s="106"/>
      <c r="E210" s="107"/>
      <c r="F210" s="108"/>
      <c r="G210" s="109" t="s">
        <v>263</v>
      </c>
      <c r="H210" s="110"/>
      <c r="I210" s="1117"/>
    </row>
    <row r="211" spans="1:9" ht="13.5" thickBot="1" x14ac:dyDescent="0.25">
      <c r="A211" s="74"/>
      <c r="B211" s="75"/>
      <c r="C211" s="75"/>
      <c r="D211" s="111"/>
      <c r="E211" s="112"/>
      <c r="F211" s="113"/>
      <c r="G211" s="114" t="s">
        <v>264</v>
      </c>
      <c r="H211" s="115">
        <f>SUM(H207)</f>
        <v>0</v>
      </c>
      <c r="I211" s="1118"/>
    </row>
    <row r="212" spans="1:9" ht="13.5" thickBot="1" x14ac:dyDescent="0.25">
      <c r="A212" s="116"/>
      <c r="B212" s="117"/>
      <c r="C212" s="117"/>
      <c r="D212" s="118"/>
      <c r="E212" s="119"/>
      <c r="F212" s="120"/>
      <c r="G212" s="121"/>
      <c r="H212" s="122"/>
      <c r="I212" s="123"/>
    </row>
    <row r="213" spans="1:9" ht="13.5" thickBot="1" x14ac:dyDescent="0.25">
      <c r="A213" s="124" t="s">
        <v>69</v>
      </c>
      <c r="B213" s="124" t="s">
        <v>254</v>
      </c>
      <c r="C213" s="124"/>
      <c r="D213" s="124"/>
      <c r="E213" s="125" t="s">
        <v>255</v>
      </c>
      <c r="F213" s="125" t="s">
        <v>256</v>
      </c>
      <c r="G213" s="125" t="s">
        <v>257</v>
      </c>
      <c r="H213" s="125" t="s">
        <v>258</v>
      </c>
      <c r="I213" s="124" t="s">
        <v>259</v>
      </c>
    </row>
    <row r="214" spans="1:9" x14ac:dyDescent="0.2">
      <c r="A214" s="85"/>
      <c r="B214" s="1109"/>
      <c r="C214" s="1110"/>
      <c r="D214" s="1111"/>
      <c r="E214" s="86">
        <v>0</v>
      </c>
      <c r="F214" s="86">
        <v>0</v>
      </c>
      <c r="G214" s="86">
        <v>0</v>
      </c>
      <c r="H214" s="87">
        <f>SUM(H207+F214-G214)</f>
        <v>0</v>
      </c>
      <c r="I214" s="88"/>
    </row>
    <row r="215" spans="1:9" x14ac:dyDescent="0.2">
      <c r="A215" s="89"/>
      <c r="B215" s="1112"/>
      <c r="C215" s="865"/>
      <c r="D215" s="863"/>
      <c r="E215" s="90">
        <v>0</v>
      </c>
      <c r="F215" s="90">
        <v>0</v>
      </c>
      <c r="G215" s="91">
        <v>0</v>
      </c>
      <c r="H215" s="92">
        <f>SUM(H214+F215-G215)</f>
        <v>0</v>
      </c>
      <c r="I215" s="93"/>
    </row>
    <row r="216" spans="1:9" x14ac:dyDescent="0.2">
      <c r="A216" s="89"/>
      <c r="B216" s="1112"/>
      <c r="C216" s="865"/>
      <c r="D216" s="863"/>
      <c r="E216" s="90">
        <v>0</v>
      </c>
      <c r="F216" s="90">
        <v>0</v>
      </c>
      <c r="G216" s="91">
        <v>0</v>
      </c>
      <c r="H216" s="92">
        <f t="shared" ref="H216:H259" si="4">SUM(H215+F216-G216)</f>
        <v>0</v>
      </c>
      <c r="I216" s="93"/>
    </row>
    <row r="217" spans="1:9" x14ac:dyDescent="0.2">
      <c r="A217" s="89"/>
      <c r="B217" s="1112"/>
      <c r="C217" s="865"/>
      <c r="D217" s="863"/>
      <c r="E217" s="90">
        <v>0</v>
      </c>
      <c r="F217" s="90">
        <v>0</v>
      </c>
      <c r="G217" s="91">
        <v>0</v>
      </c>
      <c r="H217" s="92">
        <f t="shared" si="4"/>
        <v>0</v>
      </c>
      <c r="I217" s="93"/>
    </row>
    <row r="218" spans="1:9" x14ac:dyDescent="0.2">
      <c r="A218" s="89"/>
      <c r="B218" s="1112"/>
      <c r="C218" s="865"/>
      <c r="D218" s="863"/>
      <c r="E218" s="90">
        <v>0</v>
      </c>
      <c r="F218" s="90">
        <v>0</v>
      </c>
      <c r="G218" s="91">
        <v>0</v>
      </c>
      <c r="H218" s="92">
        <f t="shared" si="4"/>
        <v>0</v>
      </c>
      <c r="I218" s="93"/>
    </row>
    <row r="219" spans="1:9" x14ac:dyDescent="0.2">
      <c r="A219" s="89"/>
      <c r="B219" s="1112"/>
      <c r="C219" s="865"/>
      <c r="D219" s="863"/>
      <c r="E219" s="90">
        <v>0</v>
      </c>
      <c r="F219" s="90">
        <v>0</v>
      </c>
      <c r="G219" s="91">
        <v>0</v>
      </c>
      <c r="H219" s="92">
        <f t="shared" si="4"/>
        <v>0</v>
      </c>
      <c r="I219" s="93"/>
    </row>
    <row r="220" spans="1:9" x14ac:dyDescent="0.2">
      <c r="A220" s="89"/>
      <c r="B220" s="1112"/>
      <c r="C220" s="865"/>
      <c r="D220" s="863"/>
      <c r="E220" s="90">
        <v>0</v>
      </c>
      <c r="F220" s="90">
        <v>0</v>
      </c>
      <c r="G220" s="91">
        <v>0</v>
      </c>
      <c r="H220" s="92">
        <f t="shared" si="4"/>
        <v>0</v>
      </c>
      <c r="I220" s="93"/>
    </row>
    <row r="221" spans="1:9" x14ac:dyDescent="0.2">
      <c r="A221" s="89"/>
      <c r="B221" s="1112"/>
      <c r="C221" s="865"/>
      <c r="D221" s="863"/>
      <c r="E221" s="90">
        <v>0</v>
      </c>
      <c r="F221" s="90">
        <v>0</v>
      </c>
      <c r="G221" s="91">
        <v>0</v>
      </c>
      <c r="H221" s="92">
        <f t="shared" si="4"/>
        <v>0</v>
      </c>
      <c r="I221" s="93"/>
    </row>
    <row r="222" spans="1:9" x14ac:dyDescent="0.2">
      <c r="A222" s="89"/>
      <c r="B222" s="1112"/>
      <c r="C222" s="865"/>
      <c r="D222" s="863"/>
      <c r="E222" s="90">
        <v>0</v>
      </c>
      <c r="F222" s="90">
        <v>0</v>
      </c>
      <c r="G222" s="91">
        <v>0</v>
      </c>
      <c r="H222" s="92">
        <f t="shared" si="4"/>
        <v>0</v>
      </c>
      <c r="I222" s="93"/>
    </row>
    <row r="223" spans="1:9" x14ac:dyDescent="0.2">
      <c r="A223" s="89"/>
      <c r="B223" s="1112"/>
      <c r="C223" s="865"/>
      <c r="D223" s="863"/>
      <c r="E223" s="90">
        <v>0</v>
      </c>
      <c r="F223" s="90">
        <v>0</v>
      </c>
      <c r="G223" s="91">
        <v>0</v>
      </c>
      <c r="H223" s="92">
        <f t="shared" si="4"/>
        <v>0</v>
      </c>
      <c r="I223" s="93"/>
    </row>
    <row r="224" spans="1:9" x14ac:dyDescent="0.2">
      <c r="A224" s="89"/>
      <c r="B224" s="1112"/>
      <c r="C224" s="865"/>
      <c r="D224" s="863"/>
      <c r="E224" s="90">
        <v>0</v>
      </c>
      <c r="F224" s="90">
        <v>0</v>
      </c>
      <c r="G224" s="91">
        <v>0</v>
      </c>
      <c r="H224" s="92">
        <f t="shared" si="4"/>
        <v>0</v>
      </c>
      <c r="I224" s="93"/>
    </row>
    <row r="225" spans="1:9" x14ac:dyDescent="0.2">
      <c r="A225" s="89"/>
      <c r="B225" s="1112"/>
      <c r="C225" s="865"/>
      <c r="D225" s="863"/>
      <c r="E225" s="90">
        <v>0</v>
      </c>
      <c r="F225" s="90">
        <v>0</v>
      </c>
      <c r="G225" s="91">
        <v>0</v>
      </c>
      <c r="H225" s="92">
        <f t="shared" si="4"/>
        <v>0</v>
      </c>
      <c r="I225" s="93"/>
    </row>
    <row r="226" spans="1:9" x14ac:dyDescent="0.2">
      <c r="A226" s="89"/>
      <c r="B226" s="1112"/>
      <c r="C226" s="865"/>
      <c r="D226" s="863"/>
      <c r="E226" s="90">
        <v>0</v>
      </c>
      <c r="F226" s="90">
        <v>0</v>
      </c>
      <c r="G226" s="91">
        <v>0</v>
      </c>
      <c r="H226" s="92">
        <f t="shared" si="4"/>
        <v>0</v>
      </c>
      <c r="I226" s="93"/>
    </row>
    <row r="227" spans="1:9" x14ac:dyDescent="0.2">
      <c r="A227" s="89"/>
      <c r="B227" s="1112"/>
      <c r="C227" s="865"/>
      <c r="D227" s="863"/>
      <c r="E227" s="90">
        <v>0</v>
      </c>
      <c r="F227" s="90">
        <v>0</v>
      </c>
      <c r="G227" s="91">
        <v>0</v>
      </c>
      <c r="H227" s="92">
        <f t="shared" si="4"/>
        <v>0</v>
      </c>
      <c r="I227" s="93"/>
    </row>
    <row r="228" spans="1:9" x14ac:dyDescent="0.2">
      <c r="A228" s="89"/>
      <c r="B228" s="1112"/>
      <c r="C228" s="865"/>
      <c r="D228" s="863"/>
      <c r="E228" s="90">
        <v>0</v>
      </c>
      <c r="F228" s="90">
        <v>0</v>
      </c>
      <c r="G228" s="91">
        <v>0</v>
      </c>
      <c r="H228" s="92">
        <f t="shared" si="4"/>
        <v>0</v>
      </c>
      <c r="I228" s="93"/>
    </row>
    <row r="229" spans="1:9" x14ac:dyDescent="0.2">
      <c r="A229" s="89"/>
      <c r="B229" s="1112"/>
      <c r="C229" s="865"/>
      <c r="D229" s="863"/>
      <c r="E229" s="90">
        <v>0</v>
      </c>
      <c r="F229" s="90">
        <v>0</v>
      </c>
      <c r="G229" s="91">
        <v>0</v>
      </c>
      <c r="H229" s="92">
        <f t="shared" si="4"/>
        <v>0</v>
      </c>
      <c r="I229" s="93"/>
    </row>
    <row r="230" spans="1:9" x14ac:dyDescent="0.2">
      <c r="A230" s="89"/>
      <c r="B230" s="1112"/>
      <c r="C230" s="865"/>
      <c r="D230" s="863"/>
      <c r="E230" s="90">
        <v>0</v>
      </c>
      <c r="F230" s="90">
        <v>0</v>
      </c>
      <c r="G230" s="91">
        <v>0</v>
      </c>
      <c r="H230" s="92">
        <f t="shared" si="4"/>
        <v>0</v>
      </c>
      <c r="I230" s="93"/>
    </row>
    <row r="231" spans="1:9" x14ac:dyDescent="0.2">
      <c r="A231" s="89"/>
      <c r="B231" s="1112"/>
      <c r="C231" s="865"/>
      <c r="D231" s="863"/>
      <c r="E231" s="90">
        <v>0</v>
      </c>
      <c r="F231" s="90">
        <v>0</v>
      </c>
      <c r="G231" s="91">
        <v>0</v>
      </c>
      <c r="H231" s="92">
        <f t="shared" si="4"/>
        <v>0</v>
      </c>
      <c r="I231" s="93"/>
    </row>
    <row r="232" spans="1:9" x14ac:dyDescent="0.2">
      <c r="A232" s="89"/>
      <c r="B232" s="1112"/>
      <c r="C232" s="865"/>
      <c r="D232" s="863"/>
      <c r="E232" s="90">
        <v>0</v>
      </c>
      <c r="F232" s="90">
        <v>0</v>
      </c>
      <c r="G232" s="91">
        <v>0</v>
      </c>
      <c r="H232" s="92">
        <f t="shared" si="4"/>
        <v>0</v>
      </c>
      <c r="I232" s="93"/>
    </row>
    <row r="233" spans="1:9" x14ac:dyDescent="0.2">
      <c r="A233" s="89"/>
      <c r="B233" s="1112"/>
      <c r="C233" s="865"/>
      <c r="D233" s="863"/>
      <c r="E233" s="90">
        <v>0</v>
      </c>
      <c r="F233" s="90">
        <v>0</v>
      </c>
      <c r="G233" s="91">
        <v>0</v>
      </c>
      <c r="H233" s="92">
        <f t="shared" si="4"/>
        <v>0</v>
      </c>
      <c r="I233" s="93"/>
    </row>
    <row r="234" spans="1:9" x14ac:dyDescent="0.2">
      <c r="A234" s="89"/>
      <c r="B234" s="1112"/>
      <c r="C234" s="865"/>
      <c r="D234" s="863"/>
      <c r="E234" s="90">
        <v>0</v>
      </c>
      <c r="F234" s="90">
        <v>0</v>
      </c>
      <c r="G234" s="91">
        <v>0</v>
      </c>
      <c r="H234" s="92">
        <f t="shared" si="4"/>
        <v>0</v>
      </c>
      <c r="I234" s="93"/>
    </row>
    <row r="235" spans="1:9" x14ac:dyDescent="0.2">
      <c r="A235" s="89"/>
      <c r="B235" s="1112"/>
      <c r="C235" s="865"/>
      <c r="D235" s="863"/>
      <c r="E235" s="90">
        <v>0</v>
      </c>
      <c r="F235" s="90">
        <v>0</v>
      </c>
      <c r="G235" s="91">
        <v>0</v>
      </c>
      <c r="H235" s="92">
        <f t="shared" si="4"/>
        <v>0</v>
      </c>
      <c r="I235" s="93"/>
    </row>
    <row r="236" spans="1:9" x14ac:dyDescent="0.2">
      <c r="A236" s="89"/>
      <c r="B236" s="1112"/>
      <c r="C236" s="865"/>
      <c r="D236" s="863"/>
      <c r="E236" s="90">
        <v>0</v>
      </c>
      <c r="F236" s="90">
        <v>0</v>
      </c>
      <c r="G236" s="91">
        <v>0</v>
      </c>
      <c r="H236" s="92">
        <f t="shared" si="4"/>
        <v>0</v>
      </c>
      <c r="I236" s="93"/>
    </row>
    <row r="237" spans="1:9" x14ac:dyDescent="0.2">
      <c r="A237" s="89"/>
      <c r="B237" s="1112"/>
      <c r="C237" s="865"/>
      <c r="D237" s="863"/>
      <c r="E237" s="90">
        <v>0</v>
      </c>
      <c r="F237" s="90">
        <v>0</v>
      </c>
      <c r="G237" s="91">
        <v>0</v>
      </c>
      <c r="H237" s="92">
        <f t="shared" si="4"/>
        <v>0</v>
      </c>
      <c r="I237" s="93"/>
    </row>
    <row r="238" spans="1:9" x14ac:dyDescent="0.2">
      <c r="A238" s="89"/>
      <c r="B238" s="1112"/>
      <c r="C238" s="865"/>
      <c r="D238" s="863"/>
      <c r="E238" s="90">
        <v>0</v>
      </c>
      <c r="F238" s="90">
        <v>0</v>
      </c>
      <c r="G238" s="91">
        <v>0</v>
      </c>
      <c r="H238" s="92">
        <f t="shared" si="4"/>
        <v>0</v>
      </c>
      <c r="I238" s="93"/>
    </row>
    <row r="239" spans="1:9" x14ac:dyDescent="0.2">
      <c r="A239" s="89"/>
      <c r="B239" s="1112"/>
      <c r="C239" s="865"/>
      <c r="D239" s="863"/>
      <c r="E239" s="90">
        <v>0</v>
      </c>
      <c r="F239" s="90">
        <v>0</v>
      </c>
      <c r="G239" s="91">
        <v>0</v>
      </c>
      <c r="H239" s="92">
        <f t="shared" si="4"/>
        <v>0</v>
      </c>
      <c r="I239" s="93"/>
    </row>
    <row r="240" spans="1:9" x14ac:dyDescent="0.2">
      <c r="A240" s="89"/>
      <c r="B240" s="1112"/>
      <c r="C240" s="865"/>
      <c r="D240" s="863"/>
      <c r="E240" s="90">
        <v>0</v>
      </c>
      <c r="F240" s="90">
        <v>0</v>
      </c>
      <c r="G240" s="91">
        <v>0</v>
      </c>
      <c r="H240" s="92">
        <f t="shared" si="4"/>
        <v>0</v>
      </c>
      <c r="I240" s="93"/>
    </row>
    <row r="241" spans="1:9" x14ac:dyDescent="0.2">
      <c r="A241" s="89"/>
      <c r="B241" s="1112"/>
      <c r="C241" s="865"/>
      <c r="D241" s="863"/>
      <c r="E241" s="90">
        <v>0</v>
      </c>
      <c r="F241" s="90">
        <v>0</v>
      </c>
      <c r="G241" s="91">
        <v>0</v>
      </c>
      <c r="H241" s="92">
        <f t="shared" si="4"/>
        <v>0</v>
      </c>
      <c r="I241" s="93"/>
    </row>
    <row r="242" spans="1:9" x14ac:dyDescent="0.2">
      <c r="A242" s="89"/>
      <c r="B242" s="1112"/>
      <c r="C242" s="865"/>
      <c r="D242" s="863"/>
      <c r="E242" s="90">
        <v>0</v>
      </c>
      <c r="F242" s="90">
        <v>0</v>
      </c>
      <c r="G242" s="91">
        <v>0</v>
      </c>
      <c r="H242" s="92">
        <f t="shared" si="4"/>
        <v>0</v>
      </c>
      <c r="I242" s="93"/>
    </row>
    <row r="243" spans="1:9" x14ac:dyDescent="0.2">
      <c r="A243" s="89"/>
      <c r="B243" s="1112"/>
      <c r="C243" s="865"/>
      <c r="D243" s="863"/>
      <c r="E243" s="90">
        <v>0</v>
      </c>
      <c r="F243" s="90">
        <v>0</v>
      </c>
      <c r="G243" s="91">
        <v>0</v>
      </c>
      <c r="H243" s="92">
        <f t="shared" si="4"/>
        <v>0</v>
      </c>
      <c r="I243" s="93"/>
    </row>
    <row r="244" spans="1:9" x14ac:dyDescent="0.2">
      <c r="A244" s="89"/>
      <c r="B244" s="1112"/>
      <c r="C244" s="865"/>
      <c r="D244" s="863"/>
      <c r="E244" s="90">
        <v>0</v>
      </c>
      <c r="F244" s="90">
        <v>0</v>
      </c>
      <c r="G244" s="91">
        <v>0</v>
      </c>
      <c r="H244" s="92">
        <f t="shared" si="4"/>
        <v>0</v>
      </c>
      <c r="I244" s="93"/>
    </row>
    <row r="245" spans="1:9" x14ac:dyDescent="0.2">
      <c r="A245" s="89"/>
      <c r="B245" s="1112"/>
      <c r="C245" s="865"/>
      <c r="D245" s="863"/>
      <c r="E245" s="90">
        <v>0</v>
      </c>
      <c r="F245" s="90">
        <v>0</v>
      </c>
      <c r="G245" s="91">
        <v>0</v>
      </c>
      <c r="H245" s="92">
        <f t="shared" si="4"/>
        <v>0</v>
      </c>
      <c r="I245" s="93"/>
    </row>
    <row r="246" spans="1:9" x14ac:dyDescent="0.2">
      <c r="A246" s="89"/>
      <c r="B246" s="1112"/>
      <c r="C246" s="865"/>
      <c r="D246" s="863"/>
      <c r="E246" s="90">
        <v>0</v>
      </c>
      <c r="F246" s="90">
        <v>0</v>
      </c>
      <c r="G246" s="91">
        <v>0</v>
      </c>
      <c r="H246" s="92">
        <f t="shared" si="4"/>
        <v>0</v>
      </c>
      <c r="I246" s="93"/>
    </row>
    <row r="247" spans="1:9" x14ac:dyDescent="0.2">
      <c r="A247" s="89"/>
      <c r="B247" s="1112"/>
      <c r="C247" s="865"/>
      <c r="D247" s="863"/>
      <c r="E247" s="90">
        <v>0</v>
      </c>
      <c r="F247" s="90">
        <v>0</v>
      </c>
      <c r="G247" s="91">
        <v>0</v>
      </c>
      <c r="H247" s="92">
        <f t="shared" si="4"/>
        <v>0</v>
      </c>
      <c r="I247" s="93"/>
    </row>
    <row r="248" spans="1:9" x14ac:dyDescent="0.2">
      <c r="A248" s="89"/>
      <c r="B248" s="1112"/>
      <c r="C248" s="865"/>
      <c r="D248" s="863"/>
      <c r="E248" s="90">
        <v>0</v>
      </c>
      <c r="F248" s="90">
        <v>0</v>
      </c>
      <c r="G248" s="91">
        <v>0</v>
      </c>
      <c r="H248" s="92">
        <f t="shared" si="4"/>
        <v>0</v>
      </c>
      <c r="I248" s="93"/>
    </row>
    <row r="249" spans="1:9" x14ac:dyDescent="0.2">
      <c r="A249" s="89"/>
      <c r="B249" s="1112"/>
      <c r="C249" s="865"/>
      <c r="D249" s="863"/>
      <c r="E249" s="90">
        <v>0</v>
      </c>
      <c r="F249" s="90">
        <v>0</v>
      </c>
      <c r="G249" s="91">
        <v>0</v>
      </c>
      <c r="H249" s="92">
        <f t="shared" si="4"/>
        <v>0</v>
      </c>
      <c r="I249" s="93"/>
    </row>
    <row r="250" spans="1:9" x14ac:dyDescent="0.2">
      <c r="A250" s="89"/>
      <c r="B250" s="1112"/>
      <c r="C250" s="865"/>
      <c r="D250" s="863"/>
      <c r="E250" s="90">
        <v>0</v>
      </c>
      <c r="F250" s="90">
        <v>0</v>
      </c>
      <c r="G250" s="91">
        <v>0</v>
      </c>
      <c r="H250" s="92">
        <f t="shared" si="4"/>
        <v>0</v>
      </c>
      <c r="I250" s="93"/>
    </row>
    <row r="251" spans="1:9" x14ac:dyDescent="0.2">
      <c r="A251" s="89"/>
      <c r="B251" s="1112"/>
      <c r="C251" s="865"/>
      <c r="D251" s="863"/>
      <c r="E251" s="90">
        <v>0</v>
      </c>
      <c r="F251" s="90">
        <v>0</v>
      </c>
      <c r="G251" s="91">
        <v>0</v>
      </c>
      <c r="H251" s="92">
        <f t="shared" si="4"/>
        <v>0</v>
      </c>
      <c r="I251" s="93"/>
    </row>
    <row r="252" spans="1:9" x14ac:dyDescent="0.2">
      <c r="A252" s="89"/>
      <c r="B252" s="1112"/>
      <c r="C252" s="865"/>
      <c r="D252" s="863"/>
      <c r="E252" s="90">
        <v>0</v>
      </c>
      <c r="F252" s="90">
        <v>0</v>
      </c>
      <c r="G252" s="91">
        <v>0</v>
      </c>
      <c r="H252" s="92">
        <f t="shared" si="4"/>
        <v>0</v>
      </c>
      <c r="I252" s="93"/>
    </row>
    <row r="253" spans="1:9" x14ac:dyDescent="0.2">
      <c r="A253" s="89"/>
      <c r="B253" s="1112"/>
      <c r="C253" s="865"/>
      <c r="D253" s="863"/>
      <c r="E253" s="90">
        <v>0</v>
      </c>
      <c r="F253" s="90">
        <v>0</v>
      </c>
      <c r="G253" s="91">
        <v>0</v>
      </c>
      <c r="H253" s="92">
        <f t="shared" si="4"/>
        <v>0</v>
      </c>
      <c r="I253" s="93"/>
    </row>
    <row r="254" spans="1:9" x14ac:dyDescent="0.2">
      <c r="A254" s="89"/>
      <c r="B254" s="1112"/>
      <c r="C254" s="865"/>
      <c r="D254" s="863"/>
      <c r="E254" s="90">
        <v>0</v>
      </c>
      <c r="F254" s="90">
        <v>0</v>
      </c>
      <c r="G254" s="91">
        <v>0</v>
      </c>
      <c r="H254" s="92">
        <f t="shared" si="4"/>
        <v>0</v>
      </c>
      <c r="I254" s="93"/>
    </row>
    <row r="255" spans="1:9" x14ac:dyDescent="0.2">
      <c r="A255" s="89"/>
      <c r="B255" s="1112"/>
      <c r="C255" s="865"/>
      <c r="D255" s="863"/>
      <c r="E255" s="90">
        <v>0</v>
      </c>
      <c r="F255" s="90">
        <v>0</v>
      </c>
      <c r="G255" s="91">
        <v>0</v>
      </c>
      <c r="H255" s="92">
        <f t="shared" si="4"/>
        <v>0</v>
      </c>
      <c r="I255" s="93"/>
    </row>
    <row r="256" spans="1:9" x14ac:dyDescent="0.2">
      <c r="A256" s="89"/>
      <c r="B256" s="1112"/>
      <c r="C256" s="865"/>
      <c r="D256" s="863"/>
      <c r="E256" s="90">
        <v>0</v>
      </c>
      <c r="F256" s="90">
        <v>0</v>
      </c>
      <c r="G256" s="91">
        <v>0</v>
      </c>
      <c r="H256" s="92">
        <f t="shared" si="4"/>
        <v>0</v>
      </c>
      <c r="I256" s="93"/>
    </row>
    <row r="257" spans="1:9" x14ac:dyDescent="0.2">
      <c r="A257" s="89"/>
      <c r="B257" s="1112"/>
      <c r="C257" s="865"/>
      <c r="D257" s="863"/>
      <c r="E257" s="90">
        <v>0</v>
      </c>
      <c r="F257" s="90">
        <v>0</v>
      </c>
      <c r="G257" s="91">
        <v>0</v>
      </c>
      <c r="H257" s="92">
        <f t="shared" si="4"/>
        <v>0</v>
      </c>
      <c r="I257" s="93"/>
    </row>
    <row r="258" spans="1:9" x14ac:dyDescent="0.2">
      <c r="A258" s="89"/>
      <c r="B258" s="1112"/>
      <c r="C258" s="865"/>
      <c r="D258" s="863"/>
      <c r="E258" s="90">
        <v>0</v>
      </c>
      <c r="F258" s="90">
        <v>0</v>
      </c>
      <c r="G258" s="91">
        <v>0</v>
      </c>
      <c r="H258" s="92">
        <f t="shared" si="4"/>
        <v>0</v>
      </c>
      <c r="I258" s="93"/>
    </row>
    <row r="259" spans="1:9" ht="13.5" thickBot="1" x14ac:dyDescent="0.25">
      <c r="A259" s="94"/>
      <c r="B259" s="1116"/>
      <c r="C259" s="878"/>
      <c r="D259" s="879"/>
      <c r="E259" s="95">
        <v>0</v>
      </c>
      <c r="F259" s="95">
        <v>0</v>
      </c>
      <c r="G259" s="126">
        <v>0</v>
      </c>
      <c r="H259" s="127">
        <f t="shared" si="4"/>
        <v>0</v>
      </c>
      <c r="I259" s="97"/>
    </row>
    <row r="260" spans="1:9" ht="13.5" thickBot="1" x14ac:dyDescent="0.25"/>
    <row r="261" spans="1:9" x14ac:dyDescent="0.2">
      <c r="A261" s="77" t="s">
        <v>260</v>
      </c>
      <c r="B261" s="78"/>
      <c r="C261" s="78"/>
      <c r="D261" s="78"/>
      <c r="E261" s="101"/>
      <c r="F261" s="102" t="s">
        <v>268</v>
      </c>
      <c r="G261" s="103" t="s">
        <v>258</v>
      </c>
      <c r="H261" s="104"/>
      <c r="I261" s="105" t="s">
        <v>262</v>
      </c>
    </row>
    <row r="262" spans="1:9" x14ac:dyDescent="0.2">
      <c r="A262" s="68"/>
      <c r="B262" s="69"/>
      <c r="C262" s="69"/>
      <c r="D262" s="106"/>
      <c r="E262" s="107"/>
      <c r="F262" s="108"/>
      <c r="G262" s="109" t="s">
        <v>263</v>
      </c>
      <c r="H262" s="110"/>
      <c r="I262" s="1117"/>
    </row>
    <row r="263" spans="1:9" ht="13.5" thickBot="1" x14ac:dyDescent="0.25">
      <c r="A263" s="74"/>
      <c r="B263" s="75"/>
      <c r="C263" s="75"/>
      <c r="D263" s="111"/>
      <c r="E263" s="112"/>
      <c r="F263" s="113"/>
      <c r="G263" s="114" t="s">
        <v>264</v>
      </c>
      <c r="H263" s="115">
        <f>SUM(H259)</f>
        <v>0</v>
      </c>
      <c r="I263" s="1118"/>
    </row>
    <row r="264" spans="1:9" ht="13.5" thickBot="1" x14ac:dyDescent="0.25">
      <c r="A264" s="116"/>
      <c r="B264" s="117"/>
      <c r="C264" s="117"/>
      <c r="D264" s="118"/>
      <c r="E264" s="119"/>
      <c r="F264" s="120"/>
      <c r="G264" s="121"/>
      <c r="H264" s="122"/>
      <c r="I264" s="123"/>
    </row>
    <row r="265" spans="1:9" ht="13.5" thickBot="1" x14ac:dyDescent="0.25">
      <c r="A265" s="124" t="s">
        <v>69</v>
      </c>
      <c r="B265" s="124" t="s">
        <v>254</v>
      </c>
      <c r="C265" s="124"/>
      <c r="D265" s="124"/>
      <c r="E265" s="125" t="s">
        <v>255</v>
      </c>
      <c r="F265" s="125" t="s">
        <v>256</v>
      </c>
      <c r="G265" s="125" t="s">
        <v>257</v>
      </c>
      <c r="H265" s="125" t="s">
        <v>258</v>
      </c>
      <c r="I265" s="124" t="s">
        <v>259</v>
      </c>
    </row>
    <row r="266" spans="1:9" x14ac:dyDescent="0.2">
      <c r="A266" s="85"/>
      <c r="B266" s="1109"/>
      <c r="C266" s="1110"/>
      <c r="D266" s="1111"/>
      <c r="E266" s="86">
        <v>0</v>
      </c>
      <c r="F266" s="86">
        <v>0</v>
      </c>
      <c r="G266" s="86">
        <v>0</v>
      </c>
      <c r="H266" s="87">
        <f>SUM(H259+F266-G266)</f>
        <v>0</v>
      </c>
      <c r="I266" s="88"/>
    </row>
    <row r="267" spans="1:9" x14ac:dyDescent="0.2">
      <c r="A267" s="89"/>
      <c r="B267" s="1112"/>
      <c r="C267" s="865"/>
      <c r="D267" s="863"/>
      <c r="E267" s="90">
        <v>0</v>
      </c>
      <c r="F267" s="90">
        <v>0</v>
      </c>
      <c r="G267" s="91">
        <v>0</v>
      </c>
      <c r="H267" s="92">
        <f>SUM(H266+F267-G267)</f>
        <v>0</v>
      </c>
      <c r="I267" s="93"/>
    </row>
    <row r="268" spans="1:9" x14ac:dyDescent="0.2">
      <c r="A268" s="89"/>
      <c r="B268" s="1112"/>
      <c r="C268" s="865"/>
      <c r="D268" s="863"/>
      <c r="E268" s="90">
        <v>0</v>
      </c>
      <c r="F268" s="90">
        <v>0</v>
      </c>
      <c r="G268" s="91">
        <v>0</v>
      </c>
      <c r="H268" s="92">
        <f t="shared" ref="H268:H311" si="5">SUM(H267+F268-G268)</f>
        <v>0</v>
      </c>
      <c r="I268" s="93"/>
    </row>
    <row r="269" spans="1:9" x14ac:dyDescent="0.2">
      <c r="A269" s="89"/>
      <c r="B269" s="1112"/>
      <c r="C269" s="865"/>
      <c r="D269" s="863"/>
      <c r="E269" s="90">
        <v>0</v>
      </c>
      <c r="F269" s="90">
        <v>0</v>
      </c>
      <c r="G269" s="91">
        <v>0</v>
      </c>
      <c r="H269" s="92">
        <f t="shared" si="5"/>
        <v>0</v>
      </c>
      <c r="I269" s="93"/>
    </row>
    <row r="270" spans="1:9" x14ac:dyDescent="0.2">
      <c r="A270" s="89"/>
      <c r="B270" s="1112"/>
      <c r="C270" s="865"/>
      <c r="D270" s="863"/>
      <c r="E270" s="90">
        <v>0</v>
      </c>
      <c r="F270" s="90">
        <v>0</v>
      </c>
      <c r="G270" s="91">
        <v>0</v>
      </c>
      <c r="H270" s="92">
        <f t="shared" si="5"/>
        <v>0</v>
      </c>
      <c r="I270" s="93"/>
    </row>
    <row r="271" spans="1:9" x14ac:dyDescent="0.2">
      <c r="A271" s="89"/>
      <c r="B271" s="1112"/>
      <c r="C271" s="865"/>
      <c r="D271" s="863"/>
      <c r="E271" s="90">
        <v>0</v>
      </c>
      <c r="F271" s="90">
        <v>0</v>
      </c>
      <c r="G271" s="91">
        <v>0</v>
      </c>
      <c r="H271" s="92">
        <f t="shared" si="5"/>
        <v>0</v>
      </c>
      <c r="I271" s="93"/>
    </row>
    <row r="272" spans="1:9" x14ac:dyDescent="0.2">
      <c r="A272" s="89"/>
      <c r="B272" s="1112"/>
      <c r="C272" s="865"/>
      <c r="D272" s="863"/>
      <c r="E272" s="90">
        <v>0</v>
      </c>
      <c r="F272" s="90">
        <v>0</v>
      </c>
      <c r="G272" s="91">
        <v>0</v>
      </c>
      <c r="H272" s="92">
        <f t="shared" si="5"/>
        <v>0</v>
      </c>
      <c r="I272" s="93"/>
    </row>
    <row r="273" spans="1:9" x14ac:dyDescent="0.2">
      <c r="A273" s="89"/>
      <c r="B273" s="1112"/>
      <c r="C273" s="865"/>
      <c r="D273" s="863"/>
      <c r="E273" s="90">
        <v>0</v>
      </c>
      <c r="F273" s="90">
        <v>0</v>
      </c>
      <c r="G273" s="91">
        <v>0</v>
      </c>
      <c r="H273" s="92">
        <f t="shared" si="5"/>
        <v>0</v>
      </c>
      <c r="I273" s="93"/>
    </row>
    <row r="274" spans="1:9" x14ac:dyDescent="0.2">
      <c r="A274" s="89"/>
      <c r="B274" s="1112"/>
      <c r="C274" s="865"/>
      <c r="D274" s="863"/>
      <c r="E274" s="90">
        <v>0</v>
      </c>
      <c r="F274" s="90">
        <v>0</v>
      </c>
      <c r="G274" s="91">
        <v>0</v>
      </c>
      <c r="H274" s="92">
        <f t="shared" si="5"/>
        <v>0</v>
      </c>
      <c r="I274" s="93"/>
    </row>
    <row r="275" spans="1:9" x14ac:dyDescent="0.2">
      <c r="A275" s="89"/>
      <c r="B275" s="1112"/>
      <c r="C275" s="865"/>
      <c r="D275" s="863"/>
      <c r="E275" s="90">
        <v>0</v>
      </c>
      <c r="F275" s="90">
        <v>0</v>
      </c>
      <c r="G275" s="91">
        <v>0</v>
      </c>
      <c r="H275" s="92">
        <f t="shared" si="5"/>
        <v>0</v>
      </c>
      <c r="I275" s="93"/>
    </row>
    <row r="276" spans="1:9" x14ac:dyDescent="0.2">
      <c r="A276" s="89"/>
      <c r="B276" s="1112"/>
      <c r="C276" s="865"/>
      <c r="D276" s="863"/>
      <c r="E276" s="90">
        <v>0</v>
      </c>
      <c r="F276" s="90">
        <v>0</v>
      </c>
      <c r="G276" s="91">
        <v>0</v>
      </c>
      <c r="H276" s="92">
        <f t="shared" si="5"/>
        <v>0</v>
      </c>
      <c r="I276" s="93"/>
    </row>
    <row r="277" spans="1:9" x14ac:dyDescent="0.2">
      <c r="A277" s="89"/>
      <c r="B277" s="1112"/>
      <c r="C277" s="865"/>
      <c r="D277" s="863"/>
      <c r="E277" s="90">
        <v>0</v>
      </c>
      <c r="F277" s="90">
        <v>0</v>
      </c>
      <c r="G277" s="91">
        <v>0</v>
      </c>
      <c r="H277" s="92">
        <f t="shared" si="5"/>
        <v>0</v>
      </c>
      <c r="I277" s="93"/>
    </row>
    <row r="278" spans="1:9" x14ac:dyDescent="0.2">
      <c r="A278" s="89"/>
      <c r="B278" s="1112"/>
      <c r="C278" s="865"/>
      <c r="D278" s="863"/>
      <c r="E278" s="90">
        <v>0</v>
      </c>
      <c r="F278" s="90">
        <v>0</v>
      </c>
      <c r="G278" s="91">
        <v>0</v>
      </c>
      <c r="H278" s="92">
        <f t="shared" si="5"/>
        <v>0</v>
      </c>
      <c r="I278" s="93"/>
    </row>
    <row r="279" spans="1:9" x14ac:dyDescent="0.2">
      <c r="A279" s="89"/>
      <c r="B279" s="1112"/>
      <c r="C279" s="865"/>
      <c r="D279" s="863"/>
      <c r="E279" s="90">
        <v>0</v>
      </c>
      <c r="F279" s="90">
        <v>0</v>
      </c>
      <c r="G279" s="91">
        <v>0</v>
      </c>
      <c r="H279" s="92">
        <f t="shared" si="5"/>
        <v>0</v>
      </c>
      <c r="I279" s="93"/>
    </row>
    <row r="280" spans="1:9" x14ac:dyDescent="0.2">
      <c r="A280" s="89"/>
      <c r="B280" s="1112"/>
      <c r="C280" s="865"/>
      <c r="D280" s="863"/>
      <c r="E280" s="90">
        <v>0</v>
      </c>
      <c r="F280" s="90">
        <v>0</v>
      </c>
      <c r="G280" s="91">
        <v>0</v>
      </c>
      <c r="H280" s="92">
        <f t="shared" si="5"/>
        <v>0</v>
      </c>
      <c r="I280" s="93"/>
    </row>
    <row r="281" spans="1:9" x14ac:dyDescent="0.2">
      <c r="A281" s="89"/>
      <c r="B281" s="1112"/>
      <c r="C281" s="865"/>
      <c r="D281" s="863"/>
      <c r="E281" s="90">
        <v>0</v>
      </c>
      <c r="F281" s="90">
        <v>0</v>
      </c>
      <c r="G281" s="91">
        <v>0</v>
      </c>
      <c r="H281" s="92">
        <f t="shared" si="5"/>
        <v>0</v>
      </c>
      <c r="I281" s="93"/>
    </row>
    <row r="282" spans="1:9" x14ac:dyDescent="0.2">
      <c r="A282" s="89"/>
      <c r="B282" s="1112"/>
      <c r="C282" s="865"/>
      <c r="D282" s="863"/>
      <c r="E282" s="90">
        <v>0</v>
      </c>
      <c r="F282" s="90">
        <v>0</v>
      </c>
      <c r="G282" s="91">
        <v>0</v>
      </c>
      <c r="H282" s="92">
        <f t="shared" si="5"/>
        <v>0</v>
      </c>
      <c r="I282" s="93"/>
    </row>
    <row r="283" spans="1:9" x14ac:dyDescent="0.2">
      <c r="A283" s="89"/>
      <c r="B283" s="1112"/>
      <c r="C283" s="865"/>
      <c r="D283" s="863"/>
      <c r="E283" s="90">
        <v>0</v>
      </c>
      <c r="F283" s="90">
        <v>0</v>
      </c>
      <c r="G283" s="91">
        <v>0</v>
      </c>
      <c r="H283" s="92">
        <f t="shared" si="5"/>
        <v>0</v>
      </c>
      <c r="I283" s="93"/>
    </row>
    <row r="284" spans="1:9" x14ac:dyDescent="0.2">
      <c r="A284" s="89"/>
      <c r="B284" s="1112"/>
      <c r="C284" s="865"/>
      <c r="D284" s="863"/>
      <c r="E284" s="90">
        <v>0</v>
      </c>
      <c r="F284" s="90">
        <v>0</v>
      </c>
      <c r="G284" s="91">
        <v>0</v>
      </c>
      <c r="H284" s="92">
        <f t="shared" si="5"/>
        <v>0</v>
      </c>
      <c r="I284" s="93"/>
    </row>
    <row r="285" spans="1:9" x14ac:dyDescent="0.2">
      <c r="A285" s="89"/>
      <c r="B285" s="1112"/>
      <c r="C285" s="865"/>
      <c r="D285" s="863"/>
      <c r="E285" s="90">
        <v>0</v>
      </c>
      <c r="F285" s="90">
        <v>0</v>
      </c>
      <c r="G285" s="91">
        <v>0</v>
      </c>
      <c r="H285" s="92">
        <f t="shared" si="5"/>
        <v>0</v>
      </c>
      <c r="I285" s="93"/>
    </row>
    <row r="286" spans="1:9" x14ac:dyDescent="0.2">
      <c r="A286" s="89"/>
      <c r="B286" s="1112"/>
      <c r="C286" s="865"/>
      <c r="D286" s="863"/>
      <c r="E286" s="90">
        <v>0</v>
      </c>
      <c r="F286" s="90">
        <v>0</v>
      </c>
      <c r="G286" s="91">
        <v>0</v>
      </c>
      <c r="H286" s="92">
        <f t="shared" si="5"/>
        <v>0</v>
      </c>
      <c r="I286" s="93"/>
    </row>
    <row r="287" spans="1:9" x14ac:dyDescent="0.2">
      <c r="A287" s="89"/>
      <c r="B287" s="1112"/>
      <c r="C287" s="865"/>
      <c r="D287" s="863"/>
      <c r="E287" s="90">
        <v>0</v>
      </c>
      <c r="F287" s="90">
        <v>0</v>
      </c>
      <c r="G287" s="91">
        <v>0</v>
      </c>
      <c r="H287" s="92">
        <f t="shared" si="5"/>
        <v>0</v>
      </c>
      <c r="I287" s="93"/>
    </row>
    <row r="288" spans="1:9" x14ac:dyDescent="0.2">
      <c r="A288" s="89"/>
      <c r="B288" s="1112"/>
      <c r="C288" s="865"/>
      <c r="D288" s="863"/>
      <c r="E288" s="90">
        <v>0</v>
      </c>
      <c r="F288" s="90">
        <v>0</v>
      </c>
      <c r="G288" s="91">
        <v>0</v>
      </c>
      <c r="H288" s="92">
        <f t="shared" si="5"/>
        <v>0</v>
      </c>
      <c r="I288" s="93"/>
    </row>
    <row r="289" spans="1:9" x14ac:dyDescent="0.2">
      <c r="A289" s="89"/>
      <c r="B289" s="1112"/>
      <c r="C289" s="865"/>
      <c r="D289" s="863"/>
      <c r="E289" s="90">
        <v>0</v>
      </c>
      <c r="F289" s="90">
        <v>0</v>
      </c>
      <c r="G289" s="91">
        <v>0</v>
      </c>
      <c r="H289" s="92">
        <f t="shared" si="5"/>
        <v>0</v>
      </c>
      <c r="I289" s="93"/>
    </row>
    <row r="290" spans="1:9" x14ac:dyDescent="0.2">
      <c r="A290" s="89"/>
      <c r="B290" s="1112"/>
      <c r="C290" s="865"/>
      <c r="D290" s="863"/>
      <c r="E290" s="90">
        <v>0</v>
      </c>
      <c r="F290" s="90">
        <v>0</v>
      </c>
      <c r="G290" s="91">
        <v>0</v>
      </c>
      <c r="H290" s="92">
        <f t="shared" si="5"/>
        <v>0</v>
      </c>
      <c r="I290" s="93"/>
    </row>
    <row r="291" spans="1:9" x14ac:dyDescent="0.2">
      <c r="A291" s="89"/>
      <c r="B291" s="1112"/>
      <c r="C291" s="865"/>
      <c r="D291" s="863"/>
      <c r="E291" s="90">
        <v>0</v>
      </c>
      <c r="F291" s="90">
        <v>0</v>
      </c>
      <c r="G291" s="91">
        <v>0</v>
      </c>
      <c r="H291" s="92">
        <f t="shared" si="5"/>
        <v>0</v>
      </c>
      <c r="I291" s="93"/>
    </row>
    <row r="292" spans="1:9" x14ac:dyDescent="0.2">
      <c r="A292" s="89"/>
      <c r="B292" s="1112"/>
      <c r="C292" s="865"/>
      <c r="D292" s="863"/>
      <c r="E292" s="90">
        <v>0</v>
      </c>
      <c r="F292" s="90">
        <v>0</v>
      </c>
      <c r="G292" s="91">
        <v>0</v>
      </c>
      <c r="H292" s="92">
        <f t="shared" si="5"/>
        <v>0</v>
      </c>
      <c r="I292" s="93"/>
    </row>
    <row r="293" spans="1:9" x14ac:dyDescent="0.2">
      <c r="A293" s="89"/>
      <c r="B293" s="1112"/>
      <c r="C293" s="865"/>
      <c r="D293" s="863"/>
      <c r="E293" s="90">
        <v>0</v>
      </c>
      <c r="F293" s="90">
        <v>0</v>
      </c>
      <c r="G293" s="91">
        <v>0</v>
      </c>
      <c r="H293" s="92">
        <f t="shared" si="5"/>
        <v>0</v>
      </c>
      <c r="I293" s="93"/>
    </row>
    <row r="294" spans="1:9" x14ac:dyDescent="0.2">
      <c r="A294" s="89"/>
      <c r="B294" s="1112"/>
      <c r="C294" s="865"/>
      <c r="D294" s="863"/>
      <c r="E294" s="90">
        <v>0</v>
      </c>
      <c r="F294" s="90">
        <v>0</v>
      </c>
      <c r="G294" s="91">
        <v>0</v>
      </c>
      <c r="H294" s="92">
        <f t="shared" si="5"/>
        <v>0</v>
      </c>
      <c r="I294" s="93"/>
    </row>
    <row r="295" spans="1:9" x14ac:dyDescent="0.2">
      <c r="A295" s="89"/>
      <c r="B295" s="1112"/>
      <c r="C295" s="865"/>
      <c r="D295" s="863"/>
      <c r="E295" s="90">
        <v>0</v>
      </c>
      <c r="F295" s="90">
        <v>0</v>
      </c>
      <c r="G295" s="91">
        <v>0</v>
      </c>
      <c r="H295" s="92">
        <f t="shared" si="5"/>
        <v>0</v>
      </c>
      <c r="I295" s="93"/>
    </row>
    <row r="296" spans="1:9" x14ac:dyDescent="0.2">
      <c r="A296" s="89"/>
      <c r="B296" s="1112"/>
      <c r="C296" s="865"/>
      <c r="D296" s="863"/>
      <c r="E296" s="90">
        <v>0</v>
      </c>
      <c r="F296" s="90">
        <v>0</v>
      </c>
      <c r="G296" s="91">
        <v>0</v>
      </c>
      <c r="H296" s="92">
        <f t="shared" si="5"/>
        <v>0</v>
      </c>
      <c r="I296" s="93"/>
    </row>
    <row r="297" spans="1:9" x14ac:dyDescent="0.2">
      <c r="A297" s="89"/>
      <c r="B297" s="1112"/>
      <c r="C297" s="865"/>
      <c r="D297" s="863"/>
      <c r="E297" s="90">
        <v>0</v>
      </c>
      <c r="F297" s="90">
        <v>0</v>
      </c>
      <c r="G297" s="91">
        <v>0</v>
      </c>
      <c r="H297" s="92">
        <f t="shared" si="5"/>
        <v>0</v>
      </c>
      <c r="I297" s="93"/>
    </row>
    <row r="298" spans="1:9" x14ac:dyDescent="0.2">
      <c r="A298" s="89"/>
      <c r="B298" s="1112"/>
      <c r="C298" s="865"/>
      <c r="D298" s="863"/>
      <c r="E298" s="90">
        <v>0</v>
      </c>
      <c r="F298" s="90">
        <v>0</v>
      </c>
      <c r="G298" s="91">
        <v>0</v>
      </c>
      <c r="H298" s="92">
        <f t="shared" si="5"/>
        <v>0</v>
      </c>
      <c r="I298" s="93"/>
    </row>
    <row r="299" spans="1:9" x14ac:dyDescent="0.2">
      <c r="A299" s="89"/>
      <c r="B299" s="1112"/>
      <c r="C299" s="865"/>
      <c r="D299" s="863"/>
      <c r="E299" s="90">
        <v>0</v>
      </c>
      <c r="F299" s="90">
        <v>0</v>
      </c>
      <c r="G299" s="91">
        <v>0</v>
      </c>
      <c r="H299" s="92">
        <f t="shared" si="5"/>
        <v>0</v>
      </c>
      <c r="I299" s="93"/>
    </row>
    <row r="300" spans="1:9" x14ac:dyDescent="0.2">
      <c r="A300" s="89"/>
      <c r="B300" s="1112"/>
      <c r="C300" s="865"/>
      <c r="D300" s="863"/>
      <c r="E300" s="90">
        <v>0</v>
      </c>
      <c r="F300" s="90">
        <v>0</v>
      </c>
      <c r="G300" s="91">
        <v>0</v>
      </c>
      <c r="H300" s="92">
        <f t="shared" si="5"/>
        <v>0</v>
      </c>
      <c r="I300" s="93"/>
    </row>
    <row r="301" spans="1:9" x14ac:dyDescent="0.2">
      <c r="A301" s="89"/>
      <c r="B301" s="1112"/>
      <c r="C301" s="865"/>
      <c r="D301" s="863"/>
      <c r="E301" s="90">
        <v>0</v>
      </c>
      <c r="F301" s="90">
        <v>0</v>
      </c>
      <c r="G301" s="91">
        <v>0</v>
      </c>
      <c r="H301" s="92">
        <f t="shared" si="5"/>
        <v>0</v>
      </c>
      <c r="I301" s="93"/>
    </row>
    <row r="302" spans="1:9" x14ac:dyDescent="0.2">
      <c r="A302" s="89"/>
      <c r="B302" s="1112"/>
      <c r="C302" s="865"/>
      <c r="D302" s="863"/>
      <c r="E302" s="90">
        <v>0</v>
      </c>
      <c r="F302" s="90">
        <v>0</v>
      </c>
      <c r="G302" s="91">
        <v>0</v>
      </c>
      <c r="H302" s="92">
        <f t="shared" si="5"/>
        <v>0</v>
      </c>
      <c r="I302" s="93"/>
    </row>
    <row r="303" spans="1:9" x14ac:dyDescent="0.2">
      <c r="A303" s="89"/>
      <c r="B303" s="1112"/>
      <c r="C303" s="865"/>
      <c r="D303" s="863"/>
      <c r="E303" s="90">
        <v>0</v>
      </c>
      <c r="F303" s="90">
        <v>0</v>
      </c>
      <c r="G303" s="91">
        <v>0</v>
      </c>
      <c r="H303" s="92">
        <f t="shared" si="5"/>
        <v>0</v>
      </c>
      <c r="I303" s="93"/>
    </row>
    <row r="304" spans="1:9" x14ac:dyDescent="0.2">
      <c r="A304" s="89"/>
      <c r="B304" s="1112"/>
      <c r="C304" s="865"/>
      <c r="D304" s="863"/>
      <c r="E304" s="90">
        <v>0</v>
      </c>
      <c r="F304" s="90">
        <v>0</v>
      </c>
      <c r="G304" s="91">
        <v>0</v>
      </c>
      <c r="H304" s="92">
        <f t="shared" si="5"/>
        <v>0</v>
      </c>
      <c r="I304" s="93"/>
    </row>
    <row r="305" spans="1:9" x14ac:dyDescent="0.2">
      <c r="A305" s="89"/>
      <c r="B305" s="1112"/>
      <c r="C305" s="865"/>
      <c r="D305" s="863"/>
      <c r="E305" s="90">
        <v>0</v>
      </c>
      <c r="F305" s="90">
        <v>0</v>
      </c>
      <c r="G305" s="91">
        <v>0</v>
      </c>
      <c r="H305" s="92">
        <f t="shared" si="5"/>
        <v>0</v>
      </c>
      <c r="I305" s="93"/>
    </row>
    <row r="306" spans="1:9" x14ac:dyDescent="0.2">
      <c r="A306" s="89"/>
      <c r="B306" s="1112"/>
      <c r="C306" s="865"/>
      <c r="D306" s="863"/>
      <c r="E306" s="90">
        <v>0</v>
      </c>
      <c r="F306" s="90">
        <v>0</v>
      </c>
      <c r="G306" s="91">
        <v>0</v>
      </c>
      <c r="H306" s="92">
        <f t="shared" si="5"/>
        <v>0</v>
      </c>
      <c r="I306" s="93"/>
    </row>
    <row r="307" spans="1:9" x14ac:dyDescent="0.2">
      <c r="A307" s="89"/>
      <c r="B307" s="1112"/>
      <c r="C307" s="865"/>
      <c r="D307" s="863"/>
      <c r="E307" s="90">
        <v>0</v>
      </c>
      <c r="F307" s="90">
        <v>0</v>
      </c>
      <c r="G307" s="91">
        <v>0</v>
      </c>
      <c r="H307" s="92">
        <f t="shared" si="5"/>
        <v>0</v>
      </c>
      <c r="I307" s="93"/>
    </row>
    <row r="308" spans="1:9" x14ac:dyDescent="0.2">
      <c r="A308" s="89"/>
      <c r="B308" s="1112"/>
      <c r="C308" s="865"/>
      <c r="D308" s="863"/>
      <c r="E308" s="90">
        <v>0</v>
      </c>
      <c r="F308" s="90">
        <v>0</v>
      </c>
      <c r="G308" s="91">
        <v>0</v>
      </c>
      <c r="H308" s="92">
        <f t="shared" si="5"/>
        <v>0</v>
      </c>
      <c r="I308" s="93"/>
    </row>
    <row r="309" spans="1:9" x14ac:dyDescent="0.2">
      <c r="A309" s="89"/>
      <c r="B309" s="1112"/>
      <c r="C309" s="865"/>
      <c r="D309" s="863"/>
      <c r="E309" s="90">
        <v>0</v>
      </c>
      <c r="F309" s="90">
        <v>0</v>
      </c>
      <c r="G309" s="91">
        <v>0</v>
      </c>
      <c r="H309" s="92">
        <f t="shared" si="5"/>
        <v>0</v>
      </c>
      <c r="I309" s="93"/>
    </row>
    <row r="310" spans="1:9" x14ac:dyDescent="0.2">
      <c r="A310" s="89"/>
      <c r="B310" s="1112"/>
      <c r="C310" s="865"/>
      <c r="D310" s="863"/>
      <c r="E310" s="90">
        <v>0</v>
      </c>
      <c r="F310" s="90">
        <v>0</v>
      </c>
      <c r="G310" s="91">
        <v>0</v>
      </c>
      <c r="H310" s="92">
        <f t="shared" si="5"/>
        <v>0</v>
      </c>
      <c r="I310" s="93"/>
    </row>
    <row r="311" spans="1:9" ht="13.5" thickBot="1" x14ac:dyDescent="0.25">
      <c r="A311" s="94"/>
      <c r="B311" s="1116"/>
      <c r="C311" s="878"/>
      <c r="D311" s="879"/>
      <c r="E311" s="95">
        <v>0</v>
      </c>
      <c r="F311" s="95">
        <v>0</v>
      </c>
      <c r="G311" s="126">
        <v>0</v>
      </c>
      <c r="H311" s="127">
        <f t="shared" si="5"/>
        <v>0</v>
      </c>
      <c r="I311" s="97"/>
    </row>
  </sheetData>
  <sheetProtection algorithmName="SHA-512" hashValue="7Pz9LB0ZKOBD7UWkkFl1Bi0Kok2OM3T9rU/6y1kmuEa3k4S4HY1YxuJKHdQRCJ96w5Nn3XUhzjl7JQJpyLR4NQ==" saltValue="5AEY9x0R+iWtxhUdjB5yzw==" spinCount="100000" sheet="1" objects="1" scenarios="1"/>
  <mergeCells count="280">
    <mergeCell ref="B308:D308"/>
    <mergeCell ref="B309:D309"/>
    <mergeCell ref="B310:D310"/>
    <mergeCell ref="B311:D311"/>
    <mergeCell ref="B302:D302"/>
    <mergeCell ref="B303:D303"/>
    <mergeCell ref="B304:D304"/>
    <mergeCell ref="B305:D305"/>
    <mergeCell ref="B306:D306"/>
    <mergeCell ref="B307:D307"/>
    <mergeCell ref="B296:D296"/>
    <mergeCell ref="B297:D297"/>
    <mergeCell ref="B298:D298"/>
    <mergeCell ref="B299:D299"/>
    <mergeCell ref="B300:D300"/>
    <mergeCell ref="B301:D301"/>
    <mergeCell ref="B290:D290"/>
    <mergeCell ref="B291:D291"/>
    <mergeCell ref="B292:D292"/>
    <mergeCell ref="B293:D293"/>
    <mergeCell ref="B294:D294"/>
    <mergeCell ref="B295:D295"/>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02:D202"/>
    <mergeCell ref="B203:D203"/>
    <mergeCell ref="B204:D204"/>
    <mergeCell ref="B205:D205"/>
    <mergeCell ref="B206:D206"/>
    <mergeCell ref="B207:D207"/>
    <mergeCell ref="B196:D196"/>
    <mergeCell ref="B197:D197"/>
    <mergeCell ref="B198:D198"/>
    <mergeCell ref="B199:D199"/>
    <mergeCell ref="B200:D200"/>
    <mergeCell ref="B201:D201"/>
    <mergeCell ref="B190:D190"/>
    <mergeCell ref="B191:D191"/>
    <mergeCell ref="B192:D192"/>
    <mergeCell ref="B193:D193"/>
    <mergeCell ref="B194:D194"/>
    <mergeCell ref="B195:D195"/>
    <mergeCell ref="B184:D184"/>
    <mergeCell ref="B185:D185"/>
    <mergeCell ref="B186:D186"/>
    <mergeCell ref="B187:D187"/>
    <mergeCell ref="B188:D188"/>
    <mergeCell ref="B189:D189"/>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85:D85"/>
    <mergeCell ref="B86:D86"/>
    <mergeCell ref="B87:D87"/>
    <mergeCell ref="B88:D88"/>
    <mergeCell ref="B89:D89"/>
    <mergeCell ref="B90:D90"/>
    <mergeCell ref="B79:D79"/>
    <mergeCell ref="B80:D80"/>
    <mergeCell ref="B81:D81"/>
    <mergeCell ref="B82:D82"/>
    <mergeCell ref="B83:D83"/>
    <mergeCell ref="B84:D84"/>
    <mergeCell ref="B73:D73"/>
    <mergeCell ref="B74:D74"/>
    <mergeCell ref="B75:D75"/>
    <mergeCell ref="B76:D76"/>
    <mergeCell ref="B77:D77"/>
    <mergeCell ref="B78:D78"/>
    <mergeCell ref="B67:D67"/>
    <mergeCell ref="B68:D68"/>
    <mergeCell ref="B69:D69"/>
    <mergeCell ref="B70:D70"/>
    <mergeCell ref="B71:D71"/>
    <mergeCell ref="B72:D72"/>
    <mergeCell ref="B61:D61"/>
    <mergeCell ref="B62:D62"/>
    <mergeCell ref="B63:D63"/>
    <mergeCell ref="B64:D64"/>
    <mergeCell ref="B65:D65"/>
    <mergeCell ref="B66:D66"/>
    <mergeCell ref="B48:D48"/>
    <mergeCell ref="B49:D49"/>
    <mergeCell ref="B50:D50"/>
    <mergeCell ref="B58:D58"/>
    <mergeCell ref="B59:D59"/>
    <mergeCell ref="B60:D60"/>
    <mergeCell ref="B42:D42"/>
    <mergeCell ref="B43:D43"/>
    <mergeCell ref="B44:D44"/>
    <mergeCell ref="B45:D45"/>
    <mergeCell ref="B46:D46"/>
    <mergeCell ref="B47:D47"/>
    <mergeCell ref="B36:D36"/>
    <mergeCell ref="B37:D37"/>
    <mergeCell ref="B38:D38"/>
    <mergeCell ref="B39:D39"/>
    <mergeCell ref="B40:D40"/>
    <mergeCell ref="B41:D41"/>
    <mergeCell ref="B30:D30"/>
    <mergeCell ref="B31:D31"/>
    <mergeCell ref="B32:D32"/>
    <mergeCell ref="B33:D33"/>
    <mergeCell ref="B34:D34"/>
    <mergeCell ref="B35:D35"/>
    <mergeCell ref="B24:D24"/>
    <mergeCell ref="B25:D25"/>
    <mergeCell ref="B26:D26"/>
    <mergeCell ref="B27:D27"/>
    <mergeCell ref="B28:D28"/>
    <mergeCell ref="B29:D29"/>
    <mergeCell ref="B21:D21"/>
    <mergeCell ref="B22:D22"/>
    <mergeCell ref="B23:D23"/>
    <mergeCell ref="B12:D12"/>
    <mergeCell ref="B13:D13"/>
    <mergeCell ref="B14:D14"/>
    <mergeCell ref="B15:D15"/>
    <mergeCell ref="B16:D16"/>
    <mergeCell ref="B17:D17"/>
    <mergeCell ref="A6:D6"/>
    <mergeCell ref="E6:F6"/>
    <mergeCell ref="G6:I6"/>
    <mergeCell ref="B9:D9"/>
    <mergeCell ref="B10:D10"/>
    <mergeCell ref="B11:D11"/>
    <mergeCell ref="B18:D18"/>
    <mergeCell ref="B19:D19"/>
    <mergeCell ref="B20:D20"/>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ColWidth="9.140625" defaultRowHeight="12.75" x14ac:dyDescent="0.2"/>
  <cols>
    <col min="1" max="10" width="9.140625" style="67"/>
    <col min="11" max="11" width="10.5703125" style="67" customWidth="1"/>
    <col min="12" max="16384" width="9.140625" style="67"/>
  </cols>
  <sheetData>
    <row r="1" spans="1:11" x14ac:dyDescent="0.2">
      <c r="A1" s="128" t="s">
        <v>269</v>
      </c>
      <c r="K1" s="67" t="s">
        <v>550</v>
      </c>
    </row>
    <row r="2" spans="1:11" x14ac:dyDescent="0.2">
      <c r="A2" s="67" t="s">
        <v>270</v>
      </c>
    </row>
    <row r="3" spans="1:11" x14ac:dyDescent="0.2">
      <c r="A3" s="67" t="s">
        <v>305</v>
      </c>
    </row>
    <row r="4" spans="1:11" x14ac:dyDescent="0.2">
      <c r="A4" s="67" t="s">
        <v>303</v>
      </c>
    </row>
    <row r="5" spans="1:11" x14ac:dyDescent="0.2">
      <c r="A5" s="67" t="s">
        <v>271</v>
      </c>
    </row>
    <row r="7" spans="1:11" x14ac:dyDescent="0.2">
      <c r="A7" s="67" t="s">
        <v>272</v>
      </c>
    </row>
    <row r="8" spans="1:11" x14ac:dyDescent="0.2">
      <c r="A8" s="67" t="s">
        <v>273</v>
      </c>
    </row>
    <row r="10" spans="1:11" x14ac:dyDescent="0.2">
      <c r="A10" s="67" t="s">
        <v>274</v>
      </c>
    </row>
    <row r="11" spans="1:11" x14ac:dyDescent="0.2">
      <c r="A11" s="67" t="s">
        <v>275</v>
      </c>
    </row>
    <row r="13" spans="1:11" x14ac:dyDescent="0.2">
      <c r="A13" s="67" t="s">
        <v>276</v>
      </c>
    </row>
    <row r="14" spans="1:11" x14ac:dyDescent="0.2">
      <c r="A14" s="67" t="s">
        <v>277</v>
      </c>
    </row>
    <row r="15" spans="1:11" x14ac:dyDescent="0.2">
      <c r="A15" s="67" t="s">
        <v>278</v>
      </c>
    </row>
    <row r="17" spans="1:1" x14ac:dyDescent="0.2">
      <c r="A17" s="67" t="s">
        <v>279</v>
      </c>
    </row>
    <row r="18" spans="1:1" x14ac:dyDescent="0.2">
      <c r="A18" s="67" t="s">
        <v>280</v>
      </c>
    </row>
    <row r="19" spans="1:1" x14ac:dyDescent="0.2">
      <c r="A19" s="67" t="s">
        <v>281</v>
      </c>
    </row>
    <row r="20" spans="1:1" x14ac:dyDescent="0.2">
      <c r="A20" s="67" t="s">
        <v>282</v>
      </c>
    </row>
    <row r="21" spans="1:1" x14ac:dyDescent="0.2">
      <c r="A21" s="67" t="s">
        <v>283</v>
      </c>
    </row>
    <row r="22" spans="1:1" x14ac:dyDescent="0.2">
      <c r="A22" s="67" t="s">
        <v>284</v>
      </c>
    </row>
    <row r="24" spans="1:1" x14ac:dyDescent="0.2">
      <c r="A24" s="67" t="s">
        <v>285</v>
      </c>
    </row>
    <row r="25" spans="1:1" x14ac:dyDescent="0.2">
      <c r="A25" s="67" t="s">
        <v>286</v>
      </c>
    </row>
    <row r="26" spans="1:1" x14ac:dyDescent="0.2">
      <c r="A26" s="67" t="s">
        <v>287</v>
      </c>
    </row>
    <row r="27" spans="1:1" x14ac:dyDescent="0.2">
      <c r="A27" s="67" t="s">
        <v>288</v>
      </c>
    </row>
    <row r="28" spans="1:1" x14ac:dyDescent="0.2">
      <c r="A28" s="129"/>
    </row>
    <row r="29" spans="1:1" x14ac:dyDescent="0.2">
      <c r="A29" s="129"/>
    </row>
    <row r="30" spans="1:1" x14ac:dyDescent="0.2">
      <c r="A30" s="67" t="s">
        <v>289</v>
      </c>
    </row>
    <row r="31" spans="1:1" x14ac:dyDescent="0.2">
      <c r="A31" s="67" t="s">
        <v>290</v>
      </c>
    </row>
    <row r="33" spans="1:1" x14ac:dyDescent="0.2">
      <c r="A33" s="67" t="s">
        <v>310</v>
      </c>
    </row>
  </sheetData>
  <sheetProtection algorithmName="SHA-512" hashValue="39v/aKUZIo27yeZquv+RvuzYmWVv++RGwll9HrJ0rVyCCY133c1CLWwPJh9U1aPQFX2vVvQMz2aylKJ8yzsopQ==" saltValue="6e3TR0ODLiutApiwBgO5XQ=="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opLeftCell="A75" zoomScale="80" zoomScaleNormal="80" zoomScaleSheetLayoutView="85" workbookViewId="0">
      <selection activeCell="B86" sqref="B86"/>
    </sheetView>
  </sheetViews>
  <sheetFormatPr defaultColWidth="9.140625"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8" t="s">
        <v>371</v>
      </c>
      <c r="H1" s="1129"/>
      <c r="I1" s="239"/>
      <c r="J1" s="240"/>
      <c r="K1" s="253" t="s">
        <v>372</v>
      </c>
    </row>
    <row r="2" spans="1:11" ht="12" customHeight="1" x14ac:dyDescent="0.25">
      <c r="A2" s="275"/>
      <c r="B2" s="276"/>
      <c r="C2" s="276"/>
      <c r="D2" s="259"/>
      <c r="E2" s="259"/>
      <c r="F2" s="259"/>
      <c r="G2" s="1130" t="str">
        <f>Menu!F3</f>
        <v>USCGC CHARLES SEXTON</v>
      </c>
      <c r="H2" s="1131"/>
      <c r="I2" s="241"/>
      <c r="J2" s="242"/>
      <c r="K2" s="252" t="s">
        <v>373</v>
      </c>
    </row>
    <row r="3" spans="1:11" ht="12" customHeight="1" x14ac:dyDescent="0.2">
      <c r="A3" s="277"/>
      <c r="B3" s="278"/>
      <c r="C3" s="278"/>
      <c r="D3" s="259"/>
      <c r="E3" s="259"/>
      <c r="F3" s="259"/>
      <c r="G3" s="259"/>
      <c r="H3" s="279"/>
      <c r="I3" s="280"/>
      <c r="J3" s="259"/>
      <c r="K3" s="252" t="s">
        <v>496</v>
      </c>
    </row>
    <row r="4" spans="1:11" ht="12" customHeight="1" x14ac:dyDescent="0.2">
      <c r="A4" s="277"/>
      <c r="B4" s="278"/>
      <c r="C4" s="278"/>
      <c r="D4" s="259"/>
      <c r="E4" s="259"/>
      <c r="F4" s="259"/>
      <c r="G4" s="259"/>
      <c r="H4" s="259"/>
      <c r="I4" s="259"/>
      <c r="J4" s="259"/>
      <c r="K4" s="254" t="s">
        <v>497</v>
      </c>
    </row>
    <row r="5" spans="1:11" ht="11.25" customHeight="1" x14ac:dyDescent="0.2">
      <c r="A5" s="281"/>
      <c r="B5" s="259"/>
      <c r="C5" s="259"/>
      <c r="D5" s="259"/>
      <c r="E5" s="259"/>
      <c r="F5" s="259"/>
      <c r="G5" s="259"/>
      <c r="H5" s="259"/>
      <c r="I5" s="259"/>
      <c r="J5" s="259"/>
      <c r="K5" s="251" t="s">
        <v>498</v>
      </c>
    </row>
    <row r="6" spans="1:11" ht="6" customHeight="1" x14ac:dyDescent="0.2">
      <c r="A6" s="277"/>
      <c r="B6" s="278"/>
      <c r="C6" s="278"/>
      <c r="D6" s="259"/>
      <c r="E6" s="259"/>
      <c r="F6" s="259"/>
      <c r="G6" s="259"/>
      <c r="H6" s="259"/>
      <c r="I6" s="259"/>
      <c r="J6" s="259"/>
      <c r="K6" s="1119" t="s">
        <v>550</v>
      </c>
    </row>
    <row r="7" spans="1:11" ht="5.25" customHeight="1" x14ac:dyDescent="0.25">
      <c r="A7" s="282"/>
      <c r="B7" s="283"/>
      <c r="C7" s="283"/>
      <c r="D7" s="260"/>
      <c r="E7" s="260"/>
      <c r="F7" s="260"/>
      <c r="G7" s="260"/>
      <c r="H7" s="260"/>
      <c r="I7" s="260"/>
      <c r="J7" s="284"/>
      <c r="K7" s="1120"/>
    </row>
    <row r="8" spans="1:11" ht="5.25" customHeight="1" x14ac:dyDescent="0.25">
      <c r="A8" s="282"/>
      <c r="B8" s="283"/>
      <c r="C8" s="283"/>
      <c r="D8" s="260"/>
      <c r="E8" s="260"/>
      <c r="F8" s="260"/>
      <c r="G8" s="260"/>
      <c r="H8" s="260"/>
      <c r="I8" s="260"/>
      <c r="J8" s="284"/>
      <c r="K8" s="112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42063</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374</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375</v>
      </c>
      <c r="B16" s="243" t="s">
        <v>499</v>
      </c>
      <c r="C16" s="262"/>
      <c r="D16" s="261"/>
      <c r="E16" s="261"/>
      <c r="F16" s="261"/>
      <c r="G16" s="261"/>
      <c r="H16" s="261"/>
      <c r="I16" s="261"/>
      <c r="J16" s="263" t="s">
        <v>376</v>
      </c>
      <c r="K16" s="292"/>
    </row>
    <row r="17" spans="1:12" s="259" customFormat="1" ht="18.75" x14ac:dyDescent="0.3">
      <c r="A17" s="291"/>
      <c r="B17" s="244" t="s">
        <v>377</v>
      </c>
      <c r="C17" s="262"/>
      <c r="D17" s="261"/>
      <c r="E17" s="261"/>
      <c r="F17" s="261"/>
      <c r="G17" s="261"/>
      <c r="H17" s="261"/>
      <c r="I17" s="261"/>
      <c r="J17" s="264" t="str">
        <f>B16</f>
        <v>FS2 John Doe</v>
      </c>
      <c r="K17" s="292"/>
    </row>
    <row r="18" spans="1:12" s="259" customFormat="1" ht="18.75" x14ac:dyDescent="0.3">
      <c r="A18" s="291"/>
      <c r="B18" s="262"/>
      <c r="C18" s="262"/>
      <c r="D18" s="261"/>
      <c r="E18" s="261"/>
      <c r="F18" s="261"/>
      <c r="G18" s="261"/>
      <c r="H18" s="261"/>
      <c r="I18" s="261"/>
      <c r="J18" s="261" t="str">
        <f>K3</f>
        <v>Phone: (###) ###-####</v>
      </c>
      <c r="K18" s="292"/>
    </row>
    <row r="19" spans="1:12" ht="18.75" x14ac:dyDescent="0.3">
      <c r="A19" s="291" t="s">
        <v>378</v>
      </c>
      <c r="B19" s="261" t="s">
        <v>379</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380</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381</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382</v>
      </c>
      <c r="C25" s="261"/>
      <c r="D25" s="261"/>
      <c r="E25" s="261"/>
      <c r="F25" s="261"/>
      <c r="G25" s="261"/>
      <c r="H25" s="261"/>
      <c r="I25" s="261"/>
      <c r="J25" s="261"/>
      <c r="K25" s="292"/>
    </row>
    <row r="26" spans="1:12" ht="18.75" x14ac:dyDescent="0.3">
      <c r="A26" s="291"/>
      <c r="B26" s="261" t="s">
        <v>383</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27">
        <f>K11</f>
        <v>42063</v>
      </c>
      <c r="F28" s="1127"/>
      <c r="G28" s="261"/>
      <c r="H28" s="261"/>
      <c r="I28" s="261"/>
      <c r="J28" s="261"/>
      <c r="K28" s="292"/>
    </row>
    <row r="29" spans="1:12" ht="18.75" x14ac:dyDescent="0.3">
      <c r="A29" s="291" t="s">
        <v>316</v>
      </c>
      <c r="B29" s="261"/>
      <c r="C29" s="261"/>
      <c r="D29" s="268"/>
      <c r="E29" s="1126" t="str">
        <f>G2</f>
        <v>USCGC CHARLES SEXTON</v>
      </c>
      <c r="F29" s="1126"/>
      <c r="G29" s="261"/>
      <c r="H29" s="261"/>
      <c r="I29" s="261"/>
      <c r="J29" s="261"/>
      <c r="K29" s="292"/>
    </row>
    <row r="30" spans="1:12" ht="18.75" x14ac:dyDescent="0.3">
      <c r="A30" s="291" t="s">
        <v>384</v>
      </c>
      <c r="B30" s="261"/>
      <c r="C30" s="261"/>
      <c r="D30" s="261"/>
      <c r="E30" s="1126" t="str">
        <f>K1</f>
        <v>400 Sand Island Access Rd</v>
      </c>
      <c r="F30" s="1126"/>
      <c r="G30" s="261"/>
      <c r="H30" s="261"/>
      <c r="I30" s="261"/>
      <c r="J30" s="261"/>
      <c r="K30" s="292"/>
    </row>
    <row r="31" spans="1:12" ht="18.75" x14ac:dyDescent="0.3">
      <c r="A31" s="294" t="s">
        <v>385</v>
      </c>
      <c r="B31" s="266"/>
      <c r="C31" s="266"/>
      <c r="D31" s="261"/>
      <c r="E31" s="1126" t="str">
        <f>K2</f>
        <v>Honolulu, HI 96819</v>
      </c>
      <c r="F31" s="1126"/>
      <c r="G31" s="261"/>
      <c r="H31" s="266"/>
      <c r="I31" s="261"/>
      <c r="J31" s="261"/>
      <c r="K31" s="292"/>
      <c r="L31" s="222"/>
    </row>
    <row r="32" spans="1:12" ht="18.75" x14ac:dyDescent="0.3">
      <c r="A32" s="295" t="s">
        <v>386</v>
      </c>
      <c r="B32" s="267"/>
      <c r="C32" s="267"/>
      <c r="D32" s="262"/>
      <c r="E32" s="1125" t="str">
        <f>TRIM(MID(K5,FIND(":",K5)+1,256))</f>
        <v>john.doe@uscg.mil</v>
      </c>
      <c r="F32" s="1125"/>
      <c r="G32" s="262"/>
      <c r="H32" s="296"/>
      <c r="I32" s="262"/>
      <c r="J32" s="297"/>
      <c r="K32" s="298"/>
      <c r="L32" s="227"/>
    </row>
    <row r="33" spans="1:12" ht="18.75" x14ac:dyDescent="0.3">
      <c r="A33" s="299" t="s">
        <v>428</v>
      </c>
      <c r="B33" s="262"/>
      <c r="C33" s="262"/>
      <c r="D33" s="262"/>
      <c r="E33" s="791" t="s">
        <v>549</v>
      </c>
      <c r="F33" s="307" t="str">
        <f>IF(E33="5SF","CONTRACTSOM",RIGHT(Menu!F4,5))</f>
        <v>34567</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387</v>
      </c>
      <c r="B35" s="346"/>
      <c r="C35" s="346"/>
      <c r="D35" s="1133" t="s">
        <v>388</v>
      </c>
      <c r="E35" s="1133"/>
      <c r="F35" s="1133"/>
      <c r="G35" s="1133"/>
      <c r="H35" s="1133"/>
      <c r="I35" s="344"/>
      <c r="J35" s="345" t="s">
        <v>389</v>
      </c>
      <c r="K35" s="300"/>
      <c r="L35" s="222">
        <f>IF(J34=0,0,J34+L34)</f>
        <v>0</v>
      </c>
    </row>
    <row r="36" spans="1:12" ht="18.75" x14ac:dyDescent="0.3">
      <c r="A36" s="1121"/>
      <c r="B36" s="1122"/>
      <c r="C36" s="347"/>
      <c r="D36" s="1123"/>
      <c r="E36" s="1124"/>
      <c r="F36" s="1124"/>
      <c r="G36" s="1124"/>
      <c r="H36" s="1124"/>
      <c r="I36" s="326"/>
      <c r="J36" s="327"/>
      <c r="K36" s="298"/>
      <c r="L36" s="222" t="e">
        <f>IF(#REF!=0,0,#REF!+#REF!)</f>
        <v>#REF!</v>
      </c>
    </row>
    <row r="37" spans="1:12" ht="18.75" x14ac:dyDescent="0.3">
      <c r="A37" s="1121"/>
      <c r="B37" s="1122"/>
      <c r="C37" s="348"/>
      <c r="D37" s="1123"/>
      <c r="E37" s="1124"/>
      <c r="F37" s="1124"/>
      <c r="G37" s="1124"/>
      <c r="H37" s="1124"/>
      <c r="I37" s="326"/>
      <c r="J37" s="327"/>
      <c r="K37" s="298"/>
      <c r="L37" s="222"/>
    </row>
    <row r="38" spans="1:12" ht="18.75" x14ac:dyDescent="0.3">
      <c r="A38" s="1121"/>
      <c r="B38" s="1122"/>
      <c r="C38" s="348"/>
      <c r="D38" s="1123"/>
      <c r="E38" s="1124"/>
      <c r="F38" s="1124"/>
      <c r="G38" s="1124"/>
      <c r="H38" s="1124"/>
      <c r="I38" s="326"/>
      <c r="J38" s="327"/>
      <c r="K38" s="298"/>
      <c r="L38" s="222"/>
    </row>
    <row r="39" spans="1:12" ht="18.75" x14ac:dyDescent="0.3">
      <c r="A39" s="1121"/>
      <c r="B39" s="1122"/>
      <c r="C39" s="348"/>
      <c r="D39" s="1123"/>
      <c r="E39" s="1124"/>
      <c r="F39" s="1124"/>
      <c r="G39" s="1124"/>
      <c r="H39" s="1124"/>
      <c r="I39" s="326"/>
      <c r="J39" s="327"/>
      <c r="K39" s="298"/>
      <c r="L39" s="222"/>
    </row>
    <row r="40" spans="1:12" ht="18.75" x14ac:dyDescent="0.3">
      <c r="A40" s="1121"/>
      <c r="B40" s="1122"/>
      <c r="C40" s="348"/>
      <c r="D40" s="1123"/>
      <c r="E40" s="1124"/>
      <c r="F40" s="1124"/>
      <c r="G40" s="1124"/>
      <c r="H40" s="1124"/>
      <c r="I40" s="326"/>
      <c r="J40" s="327"/>
      <c r="K40" s="298"/>
      <c r="L40" s="222"/>
    </row>
    <row r="41" spans="1:12" ht="18.75" x14ac:dyDescent="0.3">
      <c r="A41" s="1121"/>
      <c r="B41" s="1122"/>
      <c r="C41" s="348"/>
      <c r="D41" s="1123"/>
      <c r="E41" s="1124"/>
      <c r="F41" s="1124"/>
      <c r="G41" s="1124"/>
      <c r="H41" s="1124"/>
      <c r="I41" s="326"/>
      <c r="J41" s="327"/>
      <c r="K41" s="298"/>
      <c r="L41" s="222"/>
    </row>
    <row r="42" spans="1:12" ht="18.75" x14ac:dyDescent="0.3">
      <c r="A42" s="1121"/>
      <c r="B42" s="1122"/>
      <c r="C42" s="348"/>
      <c r="D42" s="1123"/>
      <c r="E42" s="1124"/>
      <c r="F42" s="1124"/>
      <c r="G42" s="1124"/>
      <c r="H42" s="1124"/>
      <c r="I42" s="326"/>
      <c r="J42" s="327"/>
      <c r="K42" s="298"/>
      <c r="L42" s="222"/>
    </row>
    <row r="43" spans="1:12" ht="18.75" x14ac:dyDescent="0.3">
      <c r="A43" s="1121"/>
      <c r="B43" s="1122"/>
      <c r="C43" s="348"/>
      <c r="D43" s="1123"/>
      <c r="E43" s="1124"/>
      <c r="F43" s="1124"/>
      <c r="G43" s="1124"/>
      <c r="H43" s="1124"/>
      <c r="I43" s="326"/>
      <c r="J43" s="327"/>
      <c r="K43" s="298"/>
      <c r="L43" s="222"/>
    </row>
    <row r="44" spans="1:12" ht="18.75" x14ac:dyDescent="0.3">
      <c r="A44" s="1121"/>
      <c r="B44" s="1122"/>
      <c r="C44" s="348"/>
      <c r="D44" s="1123"/>
      <c r="E44" s="1124"/>
      <c r="F44" s="1124"/>
      <c r="G44" s="1124"/>
      <c r="H44" s="1124"/>
      <c r="I44" s="326"/>
      <c r="J44" s="327"/>
      <c r="K44" s="298"/>
      <c r="L44" s="222"/>
    </row>
    <row r="45" spans="1:12" ht="18.75" x14ac:dyDescent="0.3">
      <c r="A45" s="1121"/>
      <c r="B45" s="1122"/>
      <c r="C45" s="348"/>
      <c r="D45" s="1123"/>
      <c r="E45" s="1124"/>
      <c r="F45" s="1124"/>
      <c r="G45" s="1124"/>
      <c r="H45" s="1124"/>
      <c r="I45" s="326"/>
      <c r="J45" s="327"/>
      <c r="K45" s="298"/>
      <c r="L45" s="222"/>
    </row>
    <row r="46" spans="1:12" ht="18.75" x14ac:dyDescent="0.3">
      <c r="A46" s="1121"/>
      <c r="B46" s="1122"/>
      <c r="C46" s="348"/>
      <c r="D46" s="1123"/>
      <c r="E46" s="1124"/>
      <c r="F46" s="1124"/>
      <c r="G46" s="1124"/>
      <c r="H46" s="1124"/>
      <c r="I46" s="328"/>
      <c r="J46" s="327"/>
      <c r="K46" s="298"/>
      <c r="L46" s="222"/>
    </row>
    <row r="47" spans="1:12" ht="18.75" x14ac:dyDescent="0.3">
      <c r="A47" s="1121"/>
      <c r="B47" s="1122"/>
      <c r="C47" s="348"/>
      <c r="D47" s="1123"/>
      <c r="E47" s="1124"/>
      <c r="F47" s="1124"/>
      <c r="G47" s="1124"/>
      <c r="H47" s="1124"/>
      <c r="I47" s="328"/>
      <c r="J47" s="327"/>
      <c r="K47" s="298"/>
      <c r="L47" s="222"/>
    </row>
    <row r="48" spans="1:12" ht="18.75" x14ac:dyDescent="0.3">
      <c r="A48" s="1121"/>
      <c r="B48" s="1122"/>
      <c r="C48" s="348"/>
      <c r="D48" s="1123"/>
      <c r="E48" s="1124"/>
      <c r="F48" s="1124"/>
      <c r="G48" s="1124"/>
      <c r="H48" s="1124"/>
      <c r="I48" s="326"/>
      <c r="J48" s="327"/>
      <c r="K48" s="298"/>
      <c r="L48" s="222"/>
    </row>
    <row r="49" spans="1:12" ht="18.75" x14ac:dyDescent="0.3">
      <c r="A49" s="1121"/>
      <c r="B49" s="1122"/>
      <c r="C49" s="348"/>
      <c r="D49" s="1123"/>
      <c r="E49" s="1124"/>
      <c r="F49" s="1124"/>
      <c r="G49" s="1124"/>
      <c r="H49" s="1124"/>
      <c r="I49" s="326"/>
      <c r="J49" s="327"/>
      <c r="K49" s="298"/>
      <c r="L49" s="222"/>
    </row>
    <row r="50" spans="1:12" ht="18.75" x14ac:dyDescent="0.3">
      <c r="A50" s="1121"/>
      <c r="B50" s="1122"/>
      <c r="C50" s="348"/>
      <c r="D50" s="1123"/>
      <c r="E50" s="1124"/>
      <c r="F50" s="1124"/>
      <c r="G50" s="1124"/>
      <c r="H50" s="1124"/>
      <c r="I50" s="326"/>
      <c r="J50" s="327"/>
      <c r="K50" s="298"/>
      <c r="L50" s="222"/>
    </row>
    <row r="51" spans="1:12" ht="18.75" x14ac:dyDescent="0.3">
      <c r="A51" s="1121"/>
      <c r="B51" s="1122"/>
      <c r="C51" s="348"/>
      <c r="D51" s="1123"/>
      <c r="E51" s="1124"/>
      <c r="F51" s="1124"/>
      <c r="G51" s="1124"/>
      <c r="H51" s="1124"/>
      <c r="I51" s="326"/>
      <c r="J51" s="327"/>
      <c r="K51" s="298"/>
      <c r="L51" s="222"/>
    </row>
    <row r="52" spans="1:12" ht="18.75" x14ac:dyDescent="0.3">
      <c r="A52" s="1121"/>
      <c r="B52" s="1122"/>
      <c r="C52" s="348"/>
      <c r="D52" s="1123"/>
      <c r="E52" s="1124"/>
      <c r="F52" s="1124"/>
      <c r="G52" s="1124"/>
      <c r="H52" s="1124"/>
      <c r="I52" s="326"/>
      <c r="J52" s="327"/>
      <c r="K52" s="298"/>
      <c r="L52" s="222"/>
    </row>
    <row r="53" spans="1:12" ht="18.75" x14ac:dyDescent="0.3">
      <c r="A53" s="1121"/>
      <c r="B53" s="1122"/>
      <c r="C53" s="348"/>
      <c r="D53" s="1123"/>
      <c r="E53" s="1124"/>
      <c r="F53" s="1124"/>
      <c r="G53" s="1124"/>
      <c r="H53" s="1124"/>
      <c r="I53" s="326"/>
      <c r="J53" s="327"/>
      <c r="K53" s="298"/>
      <c r="L53" s="222"/>
    </row>
    <row r="54" spans="1:12" ht="18.75" x14ac:dyDescent="0.3">
      <c r="A54" s="1121"/>
      <c r="B54" s="1122"/>
      <c r="C54" s="348"/>
      <c r="D54" s="1123"/>
      <c r="E54" s="1124"/>
      <c r="F54" s="1124"/>
      <c r="G54" s="1124"/>
      <c r="H54" s="1124"/>
      <c r="I54" s="326"/>
      <c r="J54" s="327"/>
      <c r="K54" s="298"/>
      <c r="L54" s="222"/>
    </row>
    <row r="55" spans="1:12" ht="18.75" x14ac:dyDescent="0.3">
      <c r="A55" s="1121"/>
      <c r="B55" s="1122"/>
      <c r="C55" s="348"/>
      <c r="D55" s="1123"/>
      <c r="E55" s="1124"/>
      <c r="F55" s="1124"/>
      <c r="G55" s="1124"/>
      <c r="H55" s="1124"/>
      <c r="I55" s="328"/>
      <c r="J55" s="327"/>
      <c r="K55" s="298"/>
      <c r="L55" s="222"/>
    </row>
    <row r="56" spans="1:12" ht="18.75" x14ac:dyDescent="0.3">
      <c r="A56" s="1121"/>
      <c r="B56" s="1122"/>
      <c r="C56" s="348"/>
      <c r="D56" s="1123"/>
      <c r="E56" s="1124"/>
      <c r="F56" s="1124"/>
      <c r="G56" s="1124"/>
      <c r="H56" s="1124"/>
      <c r="I56" s="328"/>
      <c r="J56" s="327"/>
      <c r="K56" s="298"/>
      <c r="L56" s="222"/>
    </row>
    <row r="57" spans="1:12" ht="18.75" x14ac:dyDescent="0.3">
      <c r="A57" s="1121"/>
      <c r="B57" s="1122"/>
      <c r="C57" s="348"/>
      <c r="D57" s="1123"/>
      <c r="E57" s="1124"/>
      <c r="F57" s="1124"/>
      <c r="G57" s="1124"/>
      <c r="H57" s="1124"/>
      <c r="I57" s="328"/>
      <c r="J57" s="327"/>
      <c r="K57" s="298"/>
      <c r="L57" s="222"/>
    </row>
    <row r="58" spans="1:12" ht="18.75" x14ac:dyDescent="0.3">
      <c r="A58" s="1121"/>
      <c r="B58" s="1122"/>
      <c r="C58" s="348"/>
      <c r="D58" s="1123"/>
      <c r="E58" s="1124"/>
      <c r="F58" s="1124"/>
      <c r="G58" s="1124"/>
      <c r="H58" s="1124"/>
      <c r="I58" s="328"/>
      <c r="J58" s="327"/>
      <c r="K58" s="298"/>
      <c r="L58" s="222"/>
    </row>
    <row r="59" spans="1:12" ht="18.75" x14ac:dyDescent="0.3">
      <c r="A59" s="1121"/>
      <c r="B59" s="1122"/>
      <c r="C59" s="348"/>
      <c r="D59" s="1123"/>
      <c r="E59" s="1124"/>
      <c r="F59" s="1124"/>
      <c r="G59" s="1124"/>
      <c r="H59" s="1124"/>
      <c r="I59" s="328"/>
      <c r="J59" s="327"/>
      <c r="K59" s="298"/>
      <c r="L59" s="222"/>
    </row>
    <row r="60" spans="1:12" ht="18.75" x14ac:dyDescent="0.3">
      <c r="A60" s="1121"/>
      <c r="B60" s="1122"/>
      <c r="C60" s="348"/>
      <c r="D60" s="1123"/>
      <c r="E60" s="1124"/>
      <c r="F60" s="1124"/>
      <c r="G60" s="1124"/>
      <c r="H60" s="1124"/>
      <c r="I60" s="328"/>
      <c r="J60" s="327"/>
      <c r="K60" s="298"/>
      <c r="L60" s="222"/>
    </row>
    <row r="61" spans="1:12" ht="18.75" x14ac:dyDescent="0.3">
      <c r="A61" s="1121"/>
      <c r="B61" s="1122"/>
      <c r="C61" s="348"/>
      <c r="D61" s="1123"/>
      <c r="E61" s="1124"/>
      <c r="F61" s="1124"/>
      <c r="G61" s="1124"/>
      <c r="H61" s="1124"/>
      <c r="I61" s="328"/>
      <c r="J61" s="327"/>
      <c r="K61" s="298"/>
      <c r="L61" s="222"/>
    </row>
    <row r="62" spans="1:12" ht="18.75" x14ac:dyDescent="0.3">
      <c r="A62" s="1121"/>
      <c r="B62" s="1122"/>
      <c r="C62" s="348"/>
      <c r="D62" s="1123"/>
      <c r="E62" s="1124"/>
      <c r="F62" s="1124"/>
      <c r="G62" s="1124"/>
      <c r="H62" s="1124"/>
      <c r="I62" s="328"/>
      <c r="J62" s="327"/>
      <c r="K62" s="298"/>
      <c r="L62" s="222"/>
    </row>
    <row r="63" spans="1:12" ht="18.75" x14ac:dyDescent="0.3">
      <c r="A63" s="1121"/>
      <c r="B63" s="1122"/>
      <c r="C63" s="348"/>
      <c r="D63" s="1123"/>
      <c r="E63" s="1124"/>
      <c r="F63" s="1124"/>
      <c r="G63" s="1124"/>
      <c r="H63" s="1124"/>
      <c r="I63" s="328"/>
      <c r="J63" s="327"/>
      <c r="K63" s="298"/>
      <c r="L63" s="222"/>
    </row>
    <row r="64" spans="1:12" ht="18.75" x14ac:dyDescent="0.3">
      <c r="A64" s="1121"/>
      <c r="B64" s="1122"/>
      <c r="C64" s="348"/>
      <c r="D64" s="1123"/>
      <c r="E64" s="1124"/>
      <c r="F64" s="1124"/>
      <c r="G64" s="1124"/>
      <c r="H64" s="1124"/>
      <c r="I64" s="328"/>
      <c r="J64" s="327"/>
      <c r="K64" s="298"/>
      <c r="L64" s="222"/>
    </row>
    <row r="65" spans="1:12" ht="18.75" x14ac:dyDescent="0.3">
      <c r="A65" s="1121"/>
      <c r="B65" s="1122"/>
      <c r="C65" s="348"/>
      <c r="D65" s="1123"/>
      <c r="E65" s="1124"/>
      <c r="F65" s="1124"/>
      <c r="G65" s="1124"/>
      <c r="H65" s="1124"/>
      <c r="I65" s="328"/>
      <c r="J65" s="327"/>
      <c r="K65" s="298"/>
      <c r="L65" s="222"/>
    </row>
    <row r="66" spans="1:12" ht="18.75" x14ac:dyDescent="0.3">
      <c r="A66" s="1121"/>
      <c r="B66" s="1122"/>
      <c r="C66" s="348"/>
      <c r="D66" s="1123"/>
      <c r="E66" s="1124"/>
      <c r="F66" s="1124"/>
      <c r="G66" s="1124"/>
      <c r="H66" s="1124"/>
      <c r="I66" s="328"/>
      <c r="J66" s="327"/>
      <c r="K66" s="298"/>
      <c r="L66" s="222"/>
    </row>
    <row r="67" spans="1:12" ht="18.75" x14ac:dyDescent="0.3">
      <c r="A67" s="1121"/>
      <c r="B67" s="1122"/>
      <c r="C67" s="348"/>
      <c r="D67" s="1123"/>
      <c r="E67" s="1124"/>
      <c r="F67" s="1124"/>
      <c r="G67" s="1124"/>
      <c r="H67" s="1124"/>
      <c r="I67" s="328"/>
      <c r="J67" s="327"/>
      <c r="K67" s="298"/>
      <c r="L67" s="222"/>
    </row>
    <row r="68" spans="1:12" ht="18.75" x14ac:dyDescent="0.3">
      <c r="A68" s="1121"/>
      <c r="B68" s="1122"/>
      <c r="C68" s="348"/>
      <c r="D68" s="1123"/>
      <c r="E68" s="1124"/>
      <c r="F68" s="1124"/>
      <c r="G68" s="1124"/>
      <c r="H68" s="1124"/>
      <c r="I68" s="328"/>
      <c r="J68" s="327"/>
      <c r="K68" s="298"/>
      <c r="L68" s="222"/>
    </row>
    <row r="69" spans="1:12" ht="18.75" x14ac:dyDescent="0.3">
      <c r="A69" s="1121"/>
      <c r="B69" s="1122"/>
      <c r="C69" s="348"/>
      <c r="D69" s="1123"/>
      <c r="E69" s="1124"/>
      <c r="F69" s="1124"/>
      <c r="G69" s="1124"/>
      <c r="H69" s="1124"/>
      <c r="I69" s="328"/>
      <c r="J69" s="327"/>
      <c r="K69" s="298"/>
      <c r="L69" s="222"/>
    </row>
    <row r="70" spans="1:12" ht="18.75" x14ac:dyDescent="0.3">
      <c r="A70" s="1121"/>
      <c r="B70" s="1122"/>
      <c r="C70" s="348"/>
      <c r="D70" s="1123"/>
      <c r="E70" s="1124"/>
      <c r="F70" s="1124"/>
      <c r="G70" s="1124"/>
      <c r="H70" s="1124"/>
      <c r="I70" s="328"/>
      <c r="J70" s="327"/>
      <c r="K70" s="298"/>
      <c r="L70" s="222"/>
    </row>
    <row r="71" spans="1:12" ht="18.75" x14ac:dyDescent="0.3">
      <c r="A71" s="1121"/>
      <c r="B71" s="1122"/>
      <c r="C71" s="348"/>
      <c r="D71" s="1123"/>
      <c r="E71" s="1124"/>
      <c r="F71" s="1124"/>
      <c r="G71" s="1124"/>
      <c r="H71" s="1124"/>
      <c r="I71" s="328"/>
      <c r="J71" s="327"/>
      <c r="K71" s="298"/>
      <c r="L71" s="222"/>
    </row>
    <row r="72" spans="1:12" ht="18.75" x14ac:dyDescent="0.3">
      <c r="A72" s="1121"/>
      <c r="B72" s="1122"/>
      <c r="C72" s="348"/>
      <c r="D72" s="1123"/>
      <c r="E72" s="1124"/>
      <c r="F72" s="1124"/>
      <c r="G72" s="1124"/>
      <c r="H72" s="1124"/>
      <c r="I72" s="328"/>
      <c r="J72" s="327"/>
      <c r="K72" s="298"/>
      <c r="L72" s="222"/>
    </row>
    <row r="73" spans="1:12" ht="18.75" x14ac:dyDescent="0.3">
      <c r="A73" s="1121"/>
      <c r="B73" s="1122"/>
      <c r="C73" s="348"/>
      <c r="D73" s="1123"/>
      <c r="E73" s="1124"/>
      <c r="F73" s="1124"/>
      <c r="G73" s="1124"/>
      <c r="H73" s="1124"/>
      <c r="I73" s="328"/>
      <c r="J73" s="327"/>
      <c r="K73" s="298"/>
      <c r="L73" s="222"/>
    </row>
    <row r="74" spans="1:12" ht="18.75" x14ac:dyDescent="0.3">
      <c r="A74" s="1121"/>
      <c r="B74" s="1122"/>
      <c r="C74" s="348"/>
      <c r="D74" s="1123"/>
      <c r="E74" s="1124"/>
      <c r="F74" s="1124"/>
      <c r="G74" s="1124"/>
      <c r="H74" s="1124"/>
      <c r="I74" s="328"/>
      <c r="J74" s="327"/>
      <c r="K74" s="298"/>
      <c r="L74" s="222"/>
    </row>
    <row r="75" spans="1:12" ht="18.75" x14ac:dyDescent="0.3">
      <c r="A75" s="1121"/>
      <c r="B75" s="1122"/>
      <c r="C75" s="348"/>
      <c r="D75" s="1123"/>
      <c r="E75" s="1124"/>
      <c r="F75" s="1124"/>
      <c r="G75" s="1124"/>
      <c r="H75" s="1124"/>
      <c r="I75" s="328"/>
      <c r="J75" s="327"/>
      <c r="K75" s="298"/>
      <c r="L75" s="222"/>
    </row>
    <row r="76" spans="1:12" ht="18.75" x14ac:dyDescent="0.3">
      <c r="A76" s="1121"/>
      <c r="B76" s="1122"/>
      <c r="C76" s="348"/>
      <c r="D76" s="1123"/>
      <c r="E76" s="1124"/>
      <c r="F76" s="1124"/>
      <c r="G76" s="1124"/>
      <c r="H76" s="1124"/>
      <c r="I76" s="328"/>
      <c r="J76" s="327"/>
      <c r="K76" s="298"/>
      <c r="L76" s="222"/>
    </row>
    <row r="77" spans="1:12" ht="18.75" x14ac:dyDescent="0.3">
      <c r="A77" s="1121"/>
      <c r="B77" s="1122"/>
      <c r="C77" s="348"/>
      <c r="D77" s="1123"/>
      <c r="E77" s="1124"/>
      <c r="F77" s="1124"/>
      <c r="G77" s="1124"/>
      <c r="H77" s="1124"/>
      <c r="I77" s="328"/>
      <c r="J77" s="327"/>
      <c r="K77" s="298"/>
      <c r="L77" s="222"/>
    </row>
    <row r="78" spans="1:12" ht="18.75" x14ac:dyDescent="0.3">
      <c r="A78" s="1121"/>
      <c r="B78" s="1122"/>
      <c r="C78" s="348"/>
      <c r="D78" s="1123"/>
      <c r="E78" s="1124"/>
      <c r="F78" s="1124"/>
      <c r="G78" s="1124"/>
      <c r="H78" s="1124"/>
      <c r="I78" s="328"/>
      <c r="J78" s="327"/>
      <c r="K78" s="298"/>
      <c r="L78" s="222"/>
    </row>
    <row r="79" spans="1:12" ht="18.75" x14ac:dyDescent="0.3">
      <c r="A79" s="1121"/>
      <c r="B79" s="1122"/>
      <c r="C79" s="348"/>
      <c r="D79" s="1123"/>
      <c r="E79" s="1124"/>
      <c r="F79" s="1124"/>
      <c r="G79" s="1124"/>
      <c r="H79" s="1124"/>
      <c r="I79" s="328"/>
      <c r="J79" s="327"/>
      <c r="K79" s="298"/>
      <c r="L79" s="222"/>
    </row>
    <row r="80" spans="1:12" ht="18.75" x14ac:dyDescent="0.3">
      <c r="A80" s="1121"/>
      <c r="B80" s="1122"/>
      <c r="C80" s="348"/>
      <c r="D80" s="1123"/>
      <c r="E80" s="1124"/>
      <c r="F80" s="1124"/>
      <c r="G80" s="1124"/>
      <c r="H80" s="1124"/>
      <c r="I80" s="328"/>
      <c r="J80" s="327"/>
      <c r="K80" s="298"/>
      <c r="L80" s="222"/>
    </row>
    <row r="81" spans="1:12" ht="18.75" x14ac:dyDescent="0.3">
      <c r="A81" s="1121"/>
      <c r="B81" s="1122"/>
      <c r="C81" s="348"/>
      <c r="D81" s="1123"/>
      <c r="E81" s="1124"/>
      <c r="F81" s="1124"/>
      <c r="G81" s="1124"/>
      <c r="H81" s="1124"/>
      <c r="I81" s="328"/>
      <c r="J81" s="327"/>
      <c r="K81" s="298"/>
      <c r="L81" s="222"/>
    </row>
    <row r="82" spans="1:12" ht="18.75" x14ac:dyDescent="0.3">
      <c r="A82" s="1121"/>
      <c r="B82" s="1122"/>
      <c r="C82" s="348"/>
      <c r="D82" s="1123"/>
      <c r="E82" s="1124"/>
      <c r="F82" s="1124"/>
      <c r="G82" s="1124"/>
      <c r="H82" s="1124"/>
      <c r="I82" s="328"/>
      <c r="J82" s="327"/>
      <c r="K82" s="298"/>
      <c r="L82" s="222"/>
    </row>
    <row r="83" spans="1:12" ht="18.75" x14ac:dyDescent="0.3">
      <c r="A83" s="1121"/>
      <c r="B83" s="1122"/>
      <c r="C83" s="348"/>
      <c r="D83" s="1123"/>
      <c r="E83" s="1124"/>
      <c r="F83" s="1124"/>
      <c r="G83" s="1124"/>
      <c r="H83" s="1124"/>
      <c r="I83" s="328"/>
      <c r="J83" s="327"/>
      <c r="K83" s="298"/>
      <c r="L83" s="222"/>
    </row>
    <row r="84" spans="1:12" ht="18.75" x14ac:dyDescent="0.3">
      <c r="A84" s="1121"/>
      <c r="B84" s="1122"/>
      <c r="C84" s="348"/>
      <c r="D84" s="1123"/>
      <c r="E84" s="1124"/>
      <c r="F84" s="1124"/>
      <c r="G84" s="1124"/>
      <c r="H84" s="1124"/>
      <c r="I84" s="328"/>
      <c r="J84" s="327"/>
      <c r="K84" s="298"/>
      <c r="L84" s="222"/>
    </row>
    <row r="85" spans="1:12" ht="18.75" x14ac:dyDescent="0.3">
      <c r="A85" s="1121"/>
      <c r="B85" s="1122"/>
      <c r="C85" s="792"/>
      <c r="D85" s="1123"/>
      <c r="E85" s="1124"/>
      <c r="F85" s="1124"/>
      <c r="G85" s="1124"/>
      <c r="H85" s="1124"/>
      <c r="I85" s="328"/>
      <c r="J85" s="327"/>
      <c r="K85" s="298"/>
      <c r="L85" s="222"/>
    </row>
    <row r="86" spans="1:12" ht="18.75" x14ac:dyDescent="0.3">
      <c r="A86" s="303" t="s">
        <v>390</v>
      </c>
      <c r="B86" s="269"/>
      <c r="C86" s="269"/>
      <c r="D86" s="1132"/>
      <c r="E86" s="1132"/>
      <c r="F86" s="1132"/>
      <c r="G86" s="1132"/>
      <c r="H86" s="1132"/>
      <c r="I86" s="304"/>
      <c r="J86" s="305">
        <f>SUM(J36:J85)</f>
        <v>0</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391</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392</v>
      </c>
      <c r="B90" s="261"/>
      <c r="C90" s="261"/>
      <c r="D90" s="312" t="s">
        <v>393</v>
      </c>
      <c r="E90" s="313"/>
      <c r="F90" s="268"/>
      <c r="G90" s="314" t="s">
        <v>394</v>
      </c>
      <c r="H90" s="315"/>
      <c r="I90" s="261"/>
      <c r="J90" s="305"/>
      <c r="K90" s="298"/>
      <c r="L90" s="222">
        <f>IF(J87=0,0,J87+L89)</f>
        <v>0</v>
      </c>
    </row>
    <row r="91" spans="1:12" ht="18.75" x14ac:dyDescent="0.3">
      <c r="A91" s="316"/>
      <c r="B91" s="262"/>
      <c r="C91" s="262"/>
      <c r="D91" s="245">
        <v>14</v>
      </c>
      <c r="E91" s="333"/>
      <c r="F91" s="334"/>
      <c r="G91" s="713">
        <v>4</v>
      </c>
      <c r="H91" s="341"/>
      <c r="I91" s="330"/>
      <c r="J91" s="248">
        <v>0</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395</v>
      </c>
      <c r="G96" s="321"/>
      <c r="H96" s="322"/>
      <c r="I96" s="323"/>
      <c r="J96" s="324">
        <f>SUM(J91:J95)</f>
        <v>0</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b6zG9Fudp+eSxW5pbxo7Fkkm6GThLg8OArxrFDQSet6/XC7ENBJrKhUKJ9Nwdwunt+gITR6oCCx259KlBYw0ZA==" saltValue="hL0IDhlEeHjACtkp3dwrfg==" spinCount="100000" sheet="1" objects="1" scenarios="1"/>
  <dataConsolidate/>
  <mergeCells count="110">
    <mergeCell ref="A84:B84"/>
    <mergeCell ref="D84:H84"/>
    <mergeCell ref="A85:B85"/>
    <mergeCell ref="D85:H85"/>
    <mergeCell ref="A81:B81"/>
    <mergeCell ref="D81:H81"/>
    <mergeCell ref="A82:B82"/>
    <mergeCell ref="D82:H82"/>
    <mergeCell ref="A83:B83"/>
    <mergeCell ref="D83:H83"/>
    <mergeCell ref="A78:B78"/>
    <mergeCell ref="D78:H78"/>
    <mergeCell ref="A79:B79"/>
    <mergeCell ref="D79:H79"/>
    <mergeCell ref="A80:B80"/>
    <mergeCell ref="D80:H80"/>
    <mergeCell ref="A75:B75"/>
    <mergeCell ref="D75:H75"/>
    <mergeCell ref="A76:B76"/>
    <mergeCell ref="D76:H76"/>
    <mergeCell ref="A77:B77"/>
    <mergeCell ref="D77:H77"/>
    <mergeCell ref="A72:B72"/>
    <mergeCell ref="D72:H72"/>
    <mergeCell ref="A73:B73"/>
    <mergeCell ref="D73:H73"/>
    <mergeCell ref="A74:B74"/>
    <mergeCell ref="D74:H74"/>
    <mergeCell ref="A69:B69"/>
    <mergeCell ref="D69:H69"/>
    <mergeCell ref="A70:B70"/>
    <mergeCell ref="D70:H70"/>
    <mergeCell ref="A71:B71"/>
    <mergeCell ref="D71:H71"/>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activeCell="H11" sqref="H11:J11"/>
    </sheetView>
  </sheetViews>
  <sheetFormatPr defaultColWidth="9.140625" defaultRowHeight="24.6" customHeight="1" x14ac:dyDescent="0.2"/>
  <cols>
    <col min="1" max="23" width="9.7109375" style="632" customWidth="1"/>
    <col min="24" max="16384" width="9.140625" style="632"/>
  </cols>
  <sheetData>
    <row r="1" spans="1:28" ht="24.95" customHeight="1" x14ac:dyDescent="0.2">
      <c r="A1" s="1150" t="s">
        <v>398</v>
      </c>
      <c r="B1" s="1151"/>
      <c r="C1" s="1152"/>
      <c r="D1" s="1153" t="s">
        <v>399</v>
      </c>
      <c r="E1" s="1154"/>
      <c r="F1" s="1154"/>
      <c r="G1" s="1154"/>
      <c r="H1" s="1154"/>
      <c r="I1" s="1154"/>
      <c r="J1" s="1154"/>
      <c r="K1" s="1154"/>
      <c r="L1" s="1154"/>
      <c r="M1" s="1154"/>
      <c r="N1" s="1154"/>
      <c r="O1" s="1154"/>
      <c r="P1" s="1154"/>
      <c r="Q1" s="1154"/>
      <c r="R1" s="1154"/>
      <c r="S1" s="1154"/>
      <c r="T1" s="1154"/>
      <c r="U1" s="1157" t="s">
        <v>69</v>
      </c>
      <c r="V1" s="1159">
        <v>43952</v>
      </c>
      <c r="W1" s="1160"/>
    </row>
    <row r="2" spans="1:28" ht="24.95" customHeight="1" thickBot="1" x14ac:dyDescent="0.25">
      <c r="A2" s="1163" t="s">
        <v>556</v>
      </c>
      <c r="B2" s="1164"/>
      <c r="C2" s="1165"/>
      <c r="D2" s="1155"/>
      <c r="E2" s="1156"/>
      <c r="F2" s="1156"/>
      <c r="G2" s="1156"/>
      <c r="H2" s="1156"/>
      <c r="I2" s="1156"/>
      <c r="J2" s="1156"/>
      <c r="K2" s="1156"/>
      <c r="L2" s="1156"/>
      <c r="M2" s="1156"/>
      <c r="N2" s="1156"/>
      <c r="O2" s="1156"/>
      <c r="P2" s="1156"/>
      <c r="Q2" s="1156"/>
      <c r="R2" s="1156"/>
      <c r="S2" s="1156"/>
      <c r="T2" s="1156"/>
      <c r="U2" s="1158"/>
      <c r="V2" s="1161"/>
      <c r="W2" s="1162"/>
    </row>
    <row r="3" spans="1:28" ht="18.75" customHeight="1" thickBot="1" x14ac:dyDescent="0.25">
      <c r="A3" s="1166" t="s">
        <v>400</v>
      </c>
      <c r="B3" s="1167"/>
      <c r="C3" s="1168" t="str">
        <f>Menu!F3</f>
        <v>USCGC CHARLES SEXTON</v>
      </c>
      <c r="D3" s="1168"/>
      <c r="E3" s="1168"/>
      <c r="F3" s="1168"/>
      <c r="G3" s="1168"/>
      <c r="H3" s="1168"/>
      <c r="I3" s="1168"/>
      <c r="J3" s="1168"/>
      <c r="K3" s="1168"/>
      <c r="L3" s="1168"/>
      <c r="M3" s="1168"/>
      <c r="N3" s="1168"/>
      <c r="O3" s="1168"/>
      <c r="P3" s="1168"/>
      <c r="Q3" s="1168"/>
      <c r="R3" s="1168"/>
      <c r="S3" s="1168"/>
      <c r="T3" s="1168"/>
      <c r="U3" s="1168"/>
      <c r="V3" s="1168"/>
      <c r="W3" s="1169"/>
    </row>
    <row r="4" spans="1:28" ht="24.95" customHeight="1" thickBot="1" x14ac:dyDescent="0.25">
      <c r="A4" s="1134" t="s">
        <v>401</v>
      </c>
      <c r="B4" s="1135"/>
      <c r="C4" s="1136" t="s">
        <v>402</v>
      </c>
      <c r="D4" s="1136"/>
      <c r="E4" s="1136"/>
      <c r="F4" s="1136"/>
      <c r="G4" s="1136"/>
      <c r="H4" s="1136"/>
      <c r="I4" s="1136"/>
      <c r="J4" s="1137"/>
      <c r="K4" s="745" t="s">
        <v>403</v>
      </c>
      <c r="L4" s="1138" t="s">
        <v>155</v>
      </c>
      <c r="M4" s="1138"/>
      <c r="N4" s="1138"/>
      <c r="O4" s="1138"/>
      <c r="P4" s="1138"/>
      <c r="Q4" s="1138"/>
      <c r="R4" s="1138"/>
      <c r="S4" s="1138"/>
      <c r="T4" s="1138"/>
      <c r="U4" s="1138"/>
      <c r="V4" s="1138"/>
      <c r="W4" s="1139"/>
      <c r="X4" s="1140" t="s">
        <v>404</v>
      </c>
      <c r="Y4" s="1141"/>
      <c r="Z4" s="1141"/>
      <c r="AA4" s="633" t="s">
        <v>410</v>
      </c>
      <c r="AB4" s="634"/>
    </row>
    <row r="5" spans="1:28" ht="32.25" customHeight="1" thickBot="1" x14ac:dyDescent="0.25">
      <c r="A5" s="1142" t="s">
        <v>405</v>
      </c>
      <c r="B5" s="1143"/>
      <c r="C5" s="1143"/>
      <c r="D5" s="1144" t="s">
        <v>406</v>
      </c>
      <c r="E5" s="1144"/>
      <c r="F5" s="1144"/>
      <c r="G5" s="1144"/>
      <c r="H5" s="1144"/>
      <c r="I5" s="1144"/>
      <c r="J5" s="1145"/>
      <c r="K5" s="1146" t="s">
        <v>413</v>
      </c>
      <c r="L5" s="1147"/>
      <c r="M5" s="1147"/>
      <c r="N5" s="1147"/>
      <c r="O5" s="635">
        <f>IF(L4="Breakfast",'CG-3123'!AM3,IF(L4="Lunch",'CG-3123'!AN3,IF(L4="Dinner",'CG-3123'!AO3,0)))</f>
        <v>2.5499999999999998</v>
      </c>
      <c r="P5" s="1148" t="s">
        <v>448</v>
      </c>
      <c r="Q5" s="1149"/>
      <c r="R5" s="1149"/>
      <c r="S5" s="1149"/>
      <c r="T5" s="1149"/>
      <c r="U5" s="1149"/>
      <c r="V5" s="1149"/>
      <c r="W5" s="635">
        <f>IF(L4="Breakfast",'CG-3123'!AM41,IF(L4="Lunch",'CG-3123'!AN41,IF(L4="Dinner",'CG-3123'!AO41,0)))</f>
        <v>4.0999999999999996</v>
      </c>
    </row>
    <row r="6" spans="1:28" ht="27.75" customHeight="1" thickBot="1" x14ac:dyDescent="0.25">
      <c r="A6" s="1174" t="s">
        <v>407</v>
      </c>
      <c r="B6" s="1175"/>
      <c r="C6" s="1175"/>
      <c r="D6" s="1175"/>
      <c r="E6" s="1176"/>
      <c r="F6" s="638" t="s">
        <v>480</v>
      </c>
      <c r="G6" s="749" t="s">
        <v>481</v>
      </c>
      <c r="H6" s="1177" t="s">
        <v>491</v>
      </c>
      <c r="I6" s="1178"/>
      <c r="J6" s="1178"/>
      <c r="K6" s="675" t="s">
        <v>465</v>
      </c>
      <c r="L6" s="637" t="s">
        <v>436</v>
      </c>
      <c r="M6" s="636" t="s">
        <v>435</v>
      </c>
      <c r="N6" s="636" t="s">
        <v>466</v>
      </c>
      <c r="O6" s="719" t="s">
        <v>437</v>
      </c>
      <c r="P6" s="636" t="s">
        <v>434</v>
      </c>
      <c r="Q6" s="637" t="s">
        <v>433</v>
      </c>
      <c r="R6" s="638" t="s">
        <v>432</v>
      </c>
      <c r="S6" s="638" t="s">
        <v>467</v>
      </c>
      <c r="T6" s="638" t="s">
        <v>468</v>
      </c>
      <c r="U6" s="638" t="s">
        <v>431</v>
      </c>
      <c r="V6" s="638" t="s">
        <v>430</v>
      </c>
      <c r="W6" s="720" t="s">
        <v>429</v>
      </c>
    </row>
    <row r="7" spans="1:28" ht="24.95" customHeight="1" x14ac:dyDescent="0.2">
      <c r="A7" s="1179"/>
      <c r="B7" s="1180"/>
      <c r="C7" s="1180"/>
      <c r="D7" s="1180"/>
      <c r="E7" s="1181"/>
      <c r="F7" s="748"/>
      <c r="G7" s="750"/>
      <c r="H7" s="1182"/>
      <c r="I7" s="1180"/>
      <c r="J7" s="1180"/>
      <c r="K7" s="751"/>
      <c r="L7" s="640"/>
      <c r="M7" s="639"/>
      <c r="N7" s="640"/>
      <c r="O7" s="641"/>
      <c r="P7" s="640"/>
      <c r="Q7" s="639"/>
      <c r="R7" s="642"/>
      <c r="S7" s="642"/>
      <c r="T7" s="642"/>
      <c r="U7" s="642"/>
      <c r="V7" s="642"/>
      <c r="W7" s="643"/>
    </row>
    <row r="8" spans="1:28" ht="24.95" customHeight="1" x14ac:dyDescent="0.2">
      <c r="A8" s="1170"/>
      <c r="B8" s="1171"/>
      <c r="C8" s="1171"/>
      <c r="D8" s="1171"/>
      <c r="E8" s="1172"/>
      <c r="F8" s="747"/>
      <c r="G8" s="645"/>
      <c r="H8" s="1173"/>
      <c r="I8" s="1171"/>
      <c r="J8" s="1171"/>
      <c r="K8" s="644"/>
      <c r="L8" s="646"/>
      <c r="M8" s="645"/>
      <c r="N8" s="646"/>
      <c r="O8" s="647"/>
      <c r="P8" s="646"/>
      <c r="Q8" s="645"/>
      <c r="R8" s="648"/>
      <c r="S8" s="648"/>
      <c r="T8" s="648"/>
      <c r="U8" s="648"/>
      <c r="V8" s="648"/>
      <c r="W8" s="649"/>
    </row>
    <row r="9" spans="1:28" ht="24.95" customHeight="1" x14ac:dyDescent="0.2">
      <c r="A9" s="1170"/>
      <c r="B9" s="1171"/>
      <c r="C9" s="1171"/>
      <c r="D9" s="1171"/>
      <c r="E9" s="1172"/>
      <c r="F9" s="747"/>
      <c r="G9" s="645"/>
      <c r="H9" s="1173"/>
      <c r="I9" s="1171"/>
      <c r="J9" s="1171"/>
      <c r="K9" s="644"/>
      <c r="L9" s="646"/>
      <c r="M9" s="645"/>
      <c r="N9" s="646"/>
      <c r="O9" s="647"/>
      <c r="P9" s="646"/>
      <c r="Q9" s="645"/>
      <c r="R9" s="648"/>
      <c r="S9" s="648"/>
      <c r="T9" s="648"/>
      <c r="U9" s="648"/>
      <c r="V9" s="648"/>
      <c r="W9" s="649"/>
    </row>
    <row r="10" spans="1:28" ht="24.95" customHeight="1" x14ac:dyDescent="0.2">
      <c r="A10" s="1170"/>
      <c r="B10" s="1171"/>
      <c r="C10" s="1171"/>
      <c r="D10" s="1171"/>
      <c r="E10" s="1172"/>
      <c r="F10" s="747"/>
      <c r="G10" s="645"/>
      <c r="H10" s="1173"/>
      <c r="I10" s="1171"/>
      <c r="J10" s="1171"/>
      <c r="K10" s="644"/>
      <c r="L10" s="646"/>
      <c r="M10" s="645"/>
      <c r="N10" s="646"/>
      <c r="O10" s="647"/>
      <c r="P10" s="646"/>
      <c r="Q10" s="645"/>
      <c r="R10" s="648"/>
      <c r="S10" s="648"/>
      <c r="T10" s="648"/>
      <c r="U10" s="648"/>
      <c r="V10" s="648"/>
      <c r="W10" s="649"/>
    </row>
    <row r="11" spans="1:28" ht="24.95" customHeight="1" x14ac:dyDescent="0.2">
      <c r="A11" s="1170"/>
      <c r="B11" s="1171"/>
      <c r="C11" s="1171"/>
      <c r="D11" s="1171"/>
      <c r="E11" s="1172"/>
      <c r="F11" s="747"/>
      <c r="G11" s="645"/>
      <c r="H11" s="1173"/>
      <c r="I11" s="1171"/>
      <c r="J11" s="1171"/>
      <c r="K11" s="644"/>
      <c r="L11" s="646"/>
      <c r="M11" s="645"/>
      <c r="N11" s="646"/>
      <c r="O11" s="647"/>
      <c r="P11" s="646"/>
      <c r="Q11" s="645"/>
      <c r="R11" s="648"/>
      <c r="S11" s="648"/>
      <c r="T11" s="648"/>
      <c r="U11" s="648"/>
      <c r="V11" s="648"/>
      <c r="W11" s="649"/>
    </row>
    <row r="12" spans="1:28" ht="24.95" customHeight="1" x14ac:dyDescent="0.2">
      <c r="A12" s="1170"/>
      <c r="B12" s="1171"/>
      <c r="C12" s="1171"/>
      <c r="D12" s="1171"/>
      <c r="E12" s="1172"/>
      <c r="F12" s="747"/>
      <c r="G12" s="645"/>
      <c r="H12" s="1173"/>
      <c r="I12" s="1171"/>
      <c r="J12" s="1171"/>
      <c r="K12" s="644"/>
      <c r="L12" s="646"/>
      <c r="M12" s="645"/>
      <c r="N12" s="646"/>
      <c r="O12" s="647"/>
      <c r="P12" s="646"/>
      <c r="Q12" s="645"/>
      <c r="R12" s="648"/>
      <c r="S12" s="648"/>
      <c r="T12" s="648"/>
      <c r="U12" s="648"/>
      <c r="V12" s="648"/>
      <c r="W12" s="649"/>
    </row>
    <row r="13" spans="1:28" ht="24.95" customHeight="1" x14ac:dyDescent="0.2">
      <c r="A13" s="1170"/>
      <c r="B13" s="1171"/>
      <c r="C13" s="1171"/>
      <c r="D13" s="1171"/>
      <c r="E13" s="1172"/>
      <c r="F13" s="747"/>
      <c r="G13" s="645"/>
      <c r="H13" s="1173"/>
      <c r="I13" s="1171"/>
      <c r="J13" s="1171"/>
      <c r="K13" s="644"/>
      <c r="L13" s="646"/>
      <c r="M13" s="645"/>
      <c r="N13" s="646"/>
      <c r="O13" s="647"/>
      <c r="P13" s="646"/>
      <c r="Q13" s="645"/>
      <c r="R13" s="648"/>
      <c r="S13" s="648"/>
      <c r="T13" s="648"/>
      <c r="U13" s="648"/>
      <c r="V13" s="648"/>
      <c r="W13" s="649"/>
    </row>
    <row r="14" spans="1:28" ht="24.95" customHeight="1" x14ac:dyDescent="0.2">
      <c r="A14" s="1170"/>
      <c r="B14" s="1171"/>
      <c r="C14" s="1171"/>
      <c r="D14" s="1171"/>
      <c r="E14" s="1172"/>
      <c r="F14" s="747"/>
      <c r="G14" s="645"/>
      <c r="H14" s="1173"/>
      <c r="I14" s="1171"/>
      <c r="J14" s="1171"/>
      <c r="K14" s="644"/>
      <c r="L14" s="646"/>
      <c r="M14" s="645"/>
      <c r="N14" s="646"/>
      <c r="O14" s="647"/>
      <c r="P14" s="646"/>
      <c r="Q14" s="645"/>
      <c r="R14" s="648"/>
      <c r="S14" s="648"/>
      <c r="T14" s="648"/>
      <c r="U14" s="648"/>
      <c r="V14" s="648"/>
      <c r="W14" s="649"/>
    </row>
    <row r="15" spans="1:28" ht="24.95" customHeight="1" x14ac:dyDescent="0.2">
      <c r="A15" s="1170"/>
      <c r="B15" s="1171"/>
      <c r="C15" s="1171"/>
      <c r="D15" s="1171"/>
      <c r="E15" s="1172"/>
      <c r="F15" s="747"/>
      <c r="G15" s="645"/>
      <c r="H15" s="1173"/>
      <c r="I15" s="1171"/>
      <c r="J15" s="1171"/>
      <c r="K15" s="644"/>
      <c r="L15" s="646"/>
      <c r="M15" s="645"/>
      <c r="N15" s="646"/>
      <c r="O15" s="647"/>
      <c r="P15" s="646"/>
      <c r="Q15" s="645"/>
      <c r="R15" s="648"/>
      <c r="S15" s="648"/>
      <c r="T15" s="648"/>
      <c r="U15" s="648"/>
      <c r="V15" s="648"/>
      <c r="W15" s="649"/>
    </row>
    <row r="16" spans="1:28" ht="24.95" customHeight="1" x14ac:dyDescent="0.2">
      <c r="A16" s="1170"/>
      <c r="B16" s="1171"/>
      <c r="C16" s="1171"/>
      <c r="D16" s="1171"/>
      <c r="E16" s="1172"/>
      <c r="F16" s="747"/>
      <c r="G16" s="645"/>
      <c r="H16" s="1173"/>
      <c r="I16" s="1171"/>
      <c r="J16" s="1171"/>
      <c r="K16" s="644"/>
      <c r="L16" s="646"/>
      <c r="M16" s="645"/>
      <c r="N16" s="646"/>
      <c r="O16" s="647"/>
      <c r="P16" s="646"/>
      <c r="Q16" s="645"/>
      <c r="R16" s="648"/>
      <c r="S16" s="648"/>
      <c r="T16" s="648"/>
      <c r="U16" s="648"/>
      <c r="V16" s="648"/>
      <c r="W16" s="649"/>
    </row>
    <row r="17" spans="1:23" ht="24.95" customHeight="1" x14ac:dyDescent="0.2">
      <c r="A17" s="1170"/>
      <c r="B17" s="1171"/>
      <c r="C17" s="1171"/>
      <c r="D17" s="1171"/>
      <c r="E17" s="1172"/>
      <c r="F17" s="747"/>
      <c r="G17" s="645"/>
      <c r="H17" s="1173"/>
      <c r="I17" s="1171"/>
      <c r="J17" s="1171"/>
      <c r="K17" s="644"/>
      <c r="L17" s="646"/>
      <c r="M17" s="645"/>
      <c r="N17" s="646"/>
      <c r="O17" s="647"/>
      <c r="P17" s="646"/>
      <c r="Q17" s="645"/>
      <c r="R17" s="648"/>
      <c r="S17" s="648"/>
      <c r="T17" s="648"/>
      <c r="U17" s="648"/>
      <c r="V17" s="648"/>
      <c r="W17" s="649"/>
    </row>
    <row r="18" spans="1:23" ht="24.95" customHeight="1" x14ac:dyDescent="0.2">
      <c r="A18" s="1170"/>
      <c r="B18" s="1171"/>
      <c r="C18" s="1171"/>
      <c r="D18" s="1171"/>
      <c r="E18" s="1172"/>
      <c r="F18" s="747"/>
      <c r="G18" s="645"/>
      <c r="H18" s="1173"/>
      <c r="I18" s="1171"/>
      <c r="J18" s="1171"/>
      <c r="K18" s="644"/>
      <c r="L18" s="646"/>
      <c r="M18" s="645"/>
      <c r="N18" s="646"/>
      <c r="O18" s="647"/>
      <c r="P18" s="646"/>
      <c r="Q18" s="645"/>
      <c r="R18" s="648"/>
      <c r="S18" s="648"/>
      <c r="T18" s="648"/>
      <c r="U18" s="648"/>
      <c r="V18" s="648"/>
      <c r="W18" s="649"/>
    </row>
    <row r="19" spans="1:23" ht="24.95" customHeight="1" x14ac:dyDescent="0.2">
      <c r="A19" s="1170"/>
      <c r="B19" s="1171"/>
      <c r="C19" s="1171"/>
      <c r="D19" s="1171"/>
      <c r="E19" s="1172"/>
      <c r="F19" s="747"/>
      <c r="G19" s="645"/>
      <c r="H19" s="1173"/>
      <c r="I19" s="1171"/>
      <c r="J19" s="1171"/>
      <c r="K19" s="644"/>
      <c r="L19" s="646"/>
      <c r="M19" s="645"/>
      <c r="N19" s="646"/>
      <c r="O19" s="647"/>
      <c r="P19" s="646"/>
      <c r="Q19" s="645"/>
      <c r="R19" s="648"/>
      <c r="S19" s="648"/>
      <c r="T19" s="648"/>
      <c r="U19" s="648"/>
      <c r="V19" s="648"/>
      <c r="W19" s="649"/>
    </row>
    <row r="20" spans="1:23" ht="24.95" customHeight="1" x14ac:dyDescent="0.2">
      <c r="A20" s="1170"/>
      <c r="B20" s="1171"/>
      <c r="C20" s="1171"/>
      <c r="D20" s="1171"/>
      <c r="E20" s="1172"/>
      <c r="F20" s="747"/>
      <c r="G20" s="645"/>
      <c r="H20" s="1173"/>
      <c r="I20" s="1171"/>
      <c r="J20" s="1171"/>
      <c r="K20" s="644"/>
      <c r="L20" s="646"/>
      <c r="M20" s="645"/>
      <c r="N20" s="646"/>
      <c r="O20" s="647"/>
      <c r="P20" s="646"/>
      <c r="Q20" s="645"/>
      <c r="R20" s="648"/>
      <c r="S20" s="648"/>
      <c r="T20" s="648"/>
      <c r="U20" s="648"/>
      <c r="V20" s="648"/>
      <c r="W20" s="649"/>
    </row>
    <row r="21" spans="1:23" ht="24.95" customHeight="1" x14ac:dyDescent="0.2">
      <c r="A21" s="1170"/>
      <c r="B21" s="1171"/>
      <c r="C21" s="1171"/>
      <c r="D21" s="1171"/>
      <c r="E21" s="1172"/>
      <c r="F21" s="747"/>
      <c r="G21" s="645"/>
      <c r="H21" s="1173"/>
      <c r="I21" s="1171"/>
      <c r="J21" s="1171"/>
      <c r="K21" s="644"/>
      <c r="L21" s="646"/>
      <c r="M21" s="645"/>
      <c r="N21" s="646"/>
      <c r="O21" s="647"/>
      <c r="P21" s="646"/>
      <c r="Q21" s="645"/>
      <c r="R21" s="648"/>
      <c r="S21" s="648"/>
      <c r="T21" s="648"/>
      <c r="U21" s="648"/>
      <c r="V21" s="648"/>
      <c r="W21" s="649"/>
    </row>
    <row r="22" spans="1:23" ht="24.95" customHeight="1" x14ac:dyDescent="0.2">
      <c r="A22" s="1170"/>
      <c r="B22" s="1171"/>
      <c r="C22" s="1171"/>
      <c r="D22" s="1171"/>
      <c r="E22" s="1172"/>
      <c r="F22" s="747"/>
      <c r="G22" s="645"/>
      <c r="H22" s="1173"/>
      <c r="I22" s="1171"/>
      <c r="J22" s="1171"/>
      <c r="K22" s="644"/>
      <c r="L22" s="646"/>
      <c r="M22" s="645"/>
      <c r="N22" s="646"/>
      <c r="O22" s="647"/>
      <c r="P22" s="646"/>
      <c r="Q22" s="645"/>
      <c r="R22" s="648"/>
      <c r="S22" s="648"/>
      <c r="T22" s="648"/>
      <c r="U22" s="648"/>
      <c r="V22" s="648"/>
      <c r="W22" s="649"/>
    </row>
    <row r="23" spans="1:23" ht="24.95" customHeight="1" x14ac:dyDescent="0.2">
      <c r="A23" s="1170"/>
      <c r="B23" s="1171"/>
      <c r="C23" s="1171"/>
      <c r="D23" s="1171"/>
      <c r="E23" s="1172"/>
      <c r="F23" s="747"/>
      <c r="G23" s="645"/>
      <c r="H23" s="1173"/>
      <c r="I23" s="1171"/>
      <c r="J23" s="1171"/>
      <c r="K23" s="644"/>
      <c r="L23" s="646"/>
      <c r="M23" s="645"/>
      <c r="N23" s="646"/>
      <c r="O23" s="647"/>
      <c r="P23" s="646"/>
      <c r="Q23" s="645"/>
      <c r="R23" s="648"/>
      <c r="S23" s="648"/>
      <c r="T23" s="648"/>
      <c r="U23" s="648"/>
      <c r="V23" s="648"/>
      <c r="W23" s="649"/>
    </row>
    <row r="24" spans="1:23" ht="24.95" customHeight="1" x14ac:dyDescent="0.2">
      <c r="A24" s="1170"/>
      <c r="B24" s="1171"/>
      <c r="C24" s="1171"/>
      <c r="D24" s="1171"/>
      <c r="E24" s="1172"/>
      <c r="F24" s="747"/>
      <c r="G24" s="645"/>
      <c r="H24" s="1173"/>
      <c r="I24" s="1171"/>
      <c r="J24" s="1171"/>
      <c r="K24" s="644"/>
      <c r="L24" s="646"/>
      <c r="M24" s="645"/>
      <c r="N24" s="646"/>
      <c r="O24" s="647"/>
      <c r="P24" s="646"/>
      <c r="Q24" s="645"/>
      <c r="R24" s="648"/>
      <c r="S24" s="648"/>
      <c r="T24" s="648"/>
      <c r="U24" s="648"/>
      <c r="V24" s="648"/>
      <c r="W24" s="649"/>
    </row>
    <row r="25" spans="1:23" ht="24.95" customHeight="1" x14ac:dyDescent="0.2">
      <c r="A25" s="1170"/>
      <c r="B25" s="1171"/>
      <c r="C25" s="1171"/>
      <c r="D25" s="1171"/>
      <c r="E25" s="1172"/>
      <c r="F25" s="747"/>
      <c r="G25" s="645"/>
      <c r="H25" s="1173"/>
      <c r="I25" s="1171"/>
      <c r="J25" s="1171"/>
      <c r="K25" s="644"/>
      <c r="L25" s="646"/>
      <c r="M25" s="645"/>
      <c r="N25" s="646"/>
      <c r="O25" s="647"/>
      <c r="P25" s="646"/>
      <c r="Q25" s="645"/>
      <c r="R25" s="648"/>
      <c r="S25" s="648"/>
      <c r="T25" s="648"/>
      <c r="U25" s="648"/>
      <c r="V25" s="648"/>
      <c r="W25" s="649"/>
    </row>
    <row r="26" spans="1:23" ht="24.95" customHeight="1" x14ac:dyDescent="0.2">
      <c r="A26" s="1170"/>
      <c r="B26" s="1171"/>
      <c r="C26" s="1171"/>
      <c r="D26" s="1171"/>
      <c r="E26" s="1172"/>
      <c r="F26" s="747"/>
      <c r="G26" s="645"/>
      <c r="H26" s="1173"/>
      <c r="I26" s="1171"/>
      <c r="J26" s="1171"/>
      <c r="K26" s="644"/>
      <c r="L26" s="646"/>
      <c r="M26" s="645"/>
      <c r="N26" s="646"/>
      <c r="O26" s="647"/>
      <c r="P26" s="646"/>
      <c r="Q26" s="645"/>
      <c r="R26" s="648"/>
      <c r="S26" s="648"/>
      <c r="T26" s="648"/>
      <c r="U26" s="648"/>
      <c r="V26" s="648"/>
      <c r="W26" s="649"/>
    </row>
    <row r="27" spans="1:23" ht="24.95" customHeight="1" x14ac:dyDescent="0.2">
      <c r="A27" s="1170"/>
      <c r="B27" s="1171"/>
      <c r="C27" s="1171"/>
      <c r="D27" s="1171"/>
      <c r="E27" s="1172"/>
      <c r="F27" s="747"/>
      <c r="G27" s="645"/>
      <c r="H27" s="1173"/>
      <c r="I27" s="1171"/>
      <c r="J27" s="1171"/>
      <c r="K27" s="644"/>
      <c r="L27" s="646"/>
      <c r="M27" s="645"/>
      <c r="N27" s="646"/>
      <c r="O27" s="647"/>
      <c r="P27" s="646"/>
      <c r="Q27" s="645"/>
      <c r="R27" s="648"/>
      <c r="S27" s="648"/>
      <c r="T27" s="648"/>
      <c r="U27" s="648"/>
      <c r="V27" s="648"/>
      <c r="W27" s="649"/>
    </row>
    <row r="28" spans="1:23" ht="24.95" customHeight="1" x14ac:dyDescent="0.2">
      <c r="A28" s="1170"/>
      <c r="B28" s="1171"/>
      <c r="C28" s="1171"/>
      <c r="D28" s="1171"/>
      <c r="E28" s="1172"/>
      <c r="F28" s="747"/>
      <c r="G28" s="645"/>
      <c r="H28" s="1173"/>
      <c r="I28" s="1171"/>
      <c r="J28" s="1171"/>
      <c r="K28" s="644"/>
      <c r="L28" s="646"/>
      <c r="M28" s="645"/>
      <c r="N28" s="646"/>
      <c r="O28" s="647"/>
      <c r="P28" s="646"/>
      <c r="Q28" s="645"/>
      <c r="R28" s="648"/>
      <c r="S28" s="648"/>
      <c r="T28" s="648"/>
      <c r="U28" s="648"/>
      <c r="V28" s="648"/>
      <c r="W28" s="649"/>
    </row>
    <row r="29" spans="1:23" ht="24.95" customHeight="1" x14ac:dyDescent="0.2">
      <c r="A29" s="1170"/>
      <c r="B29" s="1171"/>
      <c r="C29" s="1171"/>
      <c r="D29" s="1171"/>
      <c r="E29" s="1172"/>
      <c r="F29" s="747"/>
      <c r="G29" s="645"/>
      <c r="H29" s="1173"/>
      <c r="I29" s="1171"/>
      <c r="J29" s="1171"/>
      <c r="K29" s="644"/>
      <c r="L29" s="646"/>
      <c r="M29" s="645"/>
      <c r="N29" s="646"/>
      <c r="O29" s="647"/>
      <c r="P29" s="646"/>
      <c r="Q29" s="645"/>
      <c r="R29" s="648"/>
      <c r="S29" s="648"/>
      <c r="T29" s="648"/>
      <c r="U29" s="648"/>
      <c r="V29" s="648"/>
      <c r="W29" s="649"/>
    </row>
    <row r="30" spans="1:23" ht="24.95" customHeight="1" x14ac:dyDescent="0.2">
      <c r="A30" s="1170"/>
      <c r="B30" s="1171"/>
      <c r="C30" s="1171"/>
      <c r="D30" s="1171"/>
      <c r="E30" s="1172"/>
      <c r="F30" s="747"/>
      <c r="G30" s="645"/>
      <c r="H30" s="1173"/>
      <c r="I30" s="1171"/>
      <c r="J30" s="1171"/>
      <c r="K30" s="644"/>
      <c r="L30" s="646"/>
      <c r="M30" s="645"/>
      <c r="N30" s="646"/>
      <c r="O30" s="647"/>
      <c r="P30" s="646"/>
      <c r="Q30" s="645"/>
      <c r="R30" s="648"/>
      <c r="S30" s="648"/>
      <c r="T30" s="648"/>
      <c r="U30" s="648"/>
      <c r="V30" s="648"/>
      <c r="W30" s="649"/>
    </row>
    <row r="31" spans="1:23" ht="24.95" customHeight="1" x14ac:dyDescent="0.2">
      <c r="A31" s="1170"/>
      <c r="B31" s="1171"/>
      <c r="C31" s="1171"/>
      <c r="D31" s="1171"/>
      <c r="E31" s="1172"/>
      <c r="F31" s="747"/>
      <c r="G31" s="645"/>
      <c r="H31" s="1173"/>
      <c r="I31" s="1171"/>
      <c r="J31" s="1171"/>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71"/>
      <c r="C33" s="1171"/>
      <c r="D33" s="1171"/>
      <c r="E33" s="1172"/>
      <c r="F33" s="747"/>
      <c r="G33" s="645"/>
      <c r="H33" s="1173"/>
      <c r="I33" s="1171"/>
      <c r="J33" s="1171"/>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73"/>
      <c r="I34" s="1171"/>
      <c r="J34" s="1171"/>
      <c r="K34" s="644"/>
      <c r="L34" s="646"/>
      <c r="M34" s="645"/>
      <c r="N34" s="646"/>
      <c r="O34" s="647"/>
      <c r="P34" s="646"/>
      <c r="Q34" s="645"/>
      <c r="R34" s="648"/>
      <c r="S34" s="648"/>
      <c r="T34" s="648"/>
      <c r="U34" s="648"/>
      <c r="V34" s="648"/>
      <c r="W34" s="649"/>
    </row>
    <row r="35" spans="1:23" ht="24.95" customHeight="1" x14ac:dyDescent="0.2">
      <c r="A35" s="1170"/>
      <c r="B35" s="1171"/>
      <c r="C35" s="1171"/>
      <c r="D35" s="1171"/>
      <c r="E35" s="1172"/>
      <c r="F35" s="747"/>
      <c r="G35" s="645"/>
      <c r="H35" s="1173"/>
      <c r="I35" s="1171"/>
      <c r="J35" s="1171"/>
      <c r="K35" s="644"/>
      <c r="L35" s="646"/>
      <c r="M35" s="645"/>
      <c r="N35" s="646"/>
      <c r="O35" s="647"/>
      <c r="P35" s="646"/>
      <c r="Q35" s="645"/>
      <c r="R35" s="648"/>
      <c r="S35" s="648"/>
      <c r="T35" s="648"/>
      <c r="U35" s="648"/>
      <c r="V35" s="648"/>
      <c r="W35" s="649"/>
    </row>
    <row r="36" spans="1:23" ht="24.95" customHeight="1" thickBot="1" x14ac:dyDescent="0.25">
      <c r="A36" s="1170"/>
      <c r="B36" s="1171"/>
      <c r="C36" s="1171"/>
      <c r="D36" s="1171"/>
      <c r="E36" s="1172"/>
      <c r="F36" s="747"/>
      <c r="G36" s="645"/>
      <c r="H36" s="1173"/>
      <c r="I36" s="1171"/>
      <c r="J36" s="1171"/>
      <c r="K36" s="752"/>
      <c r="L36" s="651"/>
      <c r="M36" s="650"/>
      <c r="N36" s="651"/>
      <c r="O36" s="652"/>
      <c r="P36" s="651"/>
      <c r="Q36" s="650"/>
      <c r="R36" s="653"/>
      <c r="S36" s="653"/>
      <c r="T36" s="653"/>
      <c r="U36" s="653"/>
      <c r="V36" s="653"/>
      <c r="W36" s="654"/>
    </row>
    <row r="37" spans="1:23" ht="24.95" customHeight="1" x14ac:dyDescent="0.2">
      <c r="A37" s="655"/>
      <c r="B37" s="656"/>
      <c r="C37" s="656"/>
      <c r="D37" s="656"/>
      <c r="E37" s="1183" t="s">
        <v>408</v>
      </c>
      <c r="F37" s="1183"/>
      <c r="G37" s="1183"/>
      <c r="H37" s="1183"/>
      <c r="I37" s="1183"/>
      <c r="J37" s="1183"/>
      <c r="K37" s="657"/>
      <c r="L37" s="659"/>
      <c r="M37" s="658"/>
      <c r="N37" s="659"/>
      <c r="O37" s="660"/>
      <c r="P37" s="659"/>
      <c r="Q37" s="658"/>
      <c r="R37" s="642"/>
      <c r="S37" s="642"/>
      <c r="T37" s="642"/>
      <c r="U37" s="642"/>
      <c r="V37" s="642"/>
      <c r="W37" s="643"/>
    </row>
    <row r="38" spans="1:23" ht="24.95" customHeight="1" thickBot="1" x14ac:dyDescent="0.25">
      <c r="A38" s="661" t="s">
        <v>409</v>
      </c>
      <c r="B38" s="662" t="s">
        <v>410</v>
      </c>
      <c r="C38" s="662" t="s">
        <v>411</v>
      </c>
      <c r="D38" s="663" t="str">
        <f>AA4</f>
        <v>X</v>
      </c>
      <c r="E38" s="1183" t="s">
        <v>412</v>
      </c>
      <c r="F38" s="1183"/>
      <c r="G38" s="1183"/>
      <c r="H38" s="1183"/>
      <c r="I38" s="1183"/>
      <c r="J38" s="1183"/>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84" t="s">
        <v>451</v>
      </c>
      <c r="B41" s="1185"/>
      <c r="C41" s="1185"/>
      <c r="D41" s="1185"/>
      <c r="E41" s="1185"/>
      <c r="F41" s="1185"/>
      <c r="G41" s="1185"/>
      <c r="H41" s="1185"/>
      <c r="I41" s="1185"/>
      <c r="J41" s="1185"/>
      <c r="K41" s="1185"/>
      <c r="L41" s="1185"/>
      <c r="M41" s="1185"/>
      <c r="N41" s="1185"/>
      <c r="O41" s="1185"/>
      <c r="P41" s="1185"/>
      <c r="Q41" s="1186"/>
    </row>
    <row r="42" spans="1:23" ht="24.6" customHeight="1" x14ac:dyDescent="0.2">
      <c r="A42" s="1187" t="s">
        <v>452</v>
      </c>
      <c r="B42" s="1188"/>
      <c r="C42" s="1191" t="s">
        <v>464</v>
      </c>
      <c r="D42" s="1191"/>
      <c r="E42" s="1192" t="s">
        <v>482</v>
      </c>
      <c r="F42" s="1192"/>
      <c r="G42" s="1192"/>
      <c r="H42" s="1192"/>
      <c r="I42" s="1192"/>
      <c r="J42" s="1192"/>
      <c r="K42" s="1192"/>
      <c r="L42" s="1192"/>
      <c r="M42" s="1192"/>
      <c r="N42" s="1192"/>
      <c r="O42" s="1192"/>
      <c r="P42" s="1192"/>
      <c r="Q42" s="1193"/>
    </row>
    <row r="43" spans="1:23" ht="24.6" customHeight="1" x14ac:dyDescent="0.2">
      <c r="A43" s="1189"/>
      <c r="B43" s="1190"/>
      <c r="C43" s="1194" t="s">
        <v>455</v>
      </c>
      <c r="D43" s="1195"/>
      <c r="E43" s="1196" t="s">
        <v>479</v>
      </c>
      <c r="F43" s="1197"/>
      <c r="G43" s="1197"/>
      <c r="H43" s="1197"/>
      <c r="I43" s="1197"/>
      <c r="J43" s="1197"/>
      <c r="K43" s="1197"/>
      <c r="L43" s="1197"/>
      <c r="M43" s="1197"/>
      <c r="N43" s="1197"/>
      <c r="O43" s="1197"/>
      <c r="P43" s="1197"/>
      <c r="Q43" s="1198"/>
    </row>
    <row r="44" spans="1:23" ht="24.6" customHeight="1" x14ac:dyDescent="0.2">
      <c r="A44" s="1189"/>
      <c r="B44" s="1190"/>
      <c r="C44" s="1199" t="s">
        <v>456</v>
      </c>
      <c r="D44" s="1199"/>
      <c r="E44" s="1200" t="s">
        <v>478</v>
      </c>
      <c r="F44" s="1200"/>
      <c r="G44" s="1200"/>
      <c r="H44" s="1200"/>
      <c r="I44" s="1200"/>
      <c r="J44" s="1200"/>
      <c r="K44" s="1200"/>
      <c r="L44" s="1200"/>
      <c r="M44" s="1200"/>
      <c r="N44" s="1200"/>
      <c r="O44" s="1200"/>
      <c r="P44" s="1200"/>
      <c r="Q44" s="1201"/>
    </row>
    <row r="45" spans="1:23" ht="24.6" customHeight="1" x14ac:dyDescent="0.2">
      <c r="A45" s="1189"/>
      <c r="B45" s="1190"/>
      <c r="C45" s="1199" t="s">
        <v>476</v>
      </c>
      <c r="D45" s="1199"/>
      <c r="E45" s="1200" t="s">
        <v>477</v>
      </c>
      <c r="F45" s="1200"/>
      <c r="G45" s="1200"/>
      <c r="H45" s="1200"/>
      <c r="I45" s="1200"/>
      <c r="J45" s="1200"/>
      <c r="K45" s="1200"/>
      <c r="L45" s="1200"/>
      <c r="M45" s="1200"/>
      <c r="N45" s="1200"/>
      <c r="O45" s="1200"/>
      <c r="P45" s="1200"/>
      <c r="Q45" s="1201"/>
    </row>
    <row r="46" spans="1:23" ht="24.6" customHeight="1" thickBot="1" x14ac:dyDescent="0.25">
      <c r="A46" s="1189"/>
      <c r="B46" s="1190"/>
      <c r="C46" s="1202" t="s">
        <v>453</v>
      </c>
      <c r="D46" s="1202"/>
      <c r="E46" s="1203" t="s">
        <v>454</v>
      </c>
      <c r="F46" s="1203"/>
      <c r="G46" s="1203"/>
      <c r="H46" s="1203"/>
      <c r="I46" s="1203"/>
      <c r="J46" s="1203"/>
      <c r="K46" s="1203"/>
      <c r="L46" s="1203"/>
      <c r="M46" s="1203"/>
      <c r="N46" s="1203"/>
      <c r="O46" s="1203"/>
      <c r="P46" s="1203"/>
      <c r="Q46" s="1204"/>
    </row>
    <row r="47" spans="1:23" ht="24.6" customHeight="1" thickBot="1" x14ac:dyDescent="0.25">
      <c r="A47" s="1205"/>
      <c r="B47" s="1206"/>
      <c r="C47" s="1206"/>
      <c r="D47" s="1206"/>
      <c r="E47" s="1206"/>
      <c r="F47" s="1206"/>
      <c r="G47" s="1206"/>
      <c r="H47" s="1206"/>
      <c r="I47" s="1206"/>
      <c r="J47" s="1206"/>
      <c r="K47" s="1206"/>
      <c r="L47" s="1206"/>
      <c r="M47" s="1206"/>
      <c r="N47" s="1206"/>
      <c r="O47" s="1206"/>
      <c r="P47" s="1206"/>
      <c r="Q47" s="1207"/>
    </row>
    <row r="48" spans="1:23" ht="24.6" customHeight="1" x14ac:dyDescent="0.2">
      <c r="A48" s="1189" t="s">
        <v>483</v>
      </c>
      <c r="B48" s="1190"/>
      <c r="C48" s="1210" t="s">
        <v>457</v>
      </c>
      <c r="D48" s="1210"/>
      <c r="E48" s="1211" t="s">
        <v>469</v>
      </c>
      <c r="F48" s="1211"/>
      <c r="G48" s="1211"/>
      <c r="H48" s="1211"/>
      <c r="I48" s="1211"/>
      <c r="J48" s="1211"/>
      <c r="K48" s="1211"/>
      <c r="L48" s="1211"/>
      <c r="M48" s="1211"/>
      <c r="N48" s="1211"/>
      <c r="O48" s="1211"/>
      <c r="P48" s="1211"/>
      <c r="Q48" s="1212"/>
    </row>
    <row r="49" spans="1:17" ht="24.6" customHeight="1" x14ac:dyDescent="0.2">
      <c r="A49" s="1189"/>
      <c r="B49" s="1190"/>
      <c r="C49" s="1199" t="s">
        <v>458</v>
      </c>
      <c r="D49" s="1199"/>
      <c r="E49" s="1200" t="s">
        <v>475</v>
      </c>
      <c r="F49" s="1200"/>
      <c r="G49" s="1200"/>
      <c r="H49" s="1200"/>
      <c r="I49" s="1200"/>
      <c r="J49" s="1200"/>
      <c r="K49" s="1200"/>
      <c r="L49" s="1200"/>
      <c r="M49" s="1200"/>
      <c r="N49" s="1200"/>
      <c r="O49" s="1200"/>
      <c r="P49" s="1200"/>
      <c r="Q49" s="1201"/>
    </row>
    <row r="50" spans="1:17" ht="24.6" customHeight="1" x14ac:dyDescent="0.2">
      <c r="A50" s="1189"/>
      <c r="B50" s="1190"/>
      <c r="C50" s="1199" t="s">
        <v>459</v>
      </c>
      <c r="D50" s="1199"/>
      <c r="E50" s="1200" t="s">
        <v>474</v>
      </c>
      <c r="F50" s="1200"/>
      <c r="G50" s="1200"/>
      <c r="H50" s="1200"/>
      <c r="I50" s="1200"/>
      <c r="J50" s="1200"/>
      <c r="K50" s="1200"/>
      <c r="L50" s="1200"/>
      <c r="M50" s="1200"/>
      <c r="N50" s="1200"/>
      <c r="O50" s="1200"/>
      <c r="P50" s="1200"/>
      <c r="Q50" s="1201"/>
    </row>
    <row r="51" spans="1:17" ht="24.6" customHeight="1" x14ac:dyDescent="0.2">
      <c r="A51" s="1189"/>
      <c r="B51" s="1190"/>
      <c r="C51" s="1194" t="s">
        <v>484</v>
      </c>
      <c r="D51" s="1216"/>
      <c r="E51" s="1196" t="s">
        <v>470</v>
      </c>
      <c r="F51" s="1197"/>
      <c r="G51" s="1197"/>
      <c r="H51" s="1197"/>
      <c r="I51" s="1197"/>
      <c r="J51" s="1197"/>
      <c r="K51" s="1197"/>
      <c r="L51" s="1197"/>
      <c r="M51" s="1197"/>
      <c r="N51" s="1197"/>
      <c r="O51" s="1197"/>
      <c r="P51" s="1197"/>
      <c r="Q51" s="1198"/>
    </row>
    <row r="52" spans="1:17" ht="24.6" customHeight="1" x14ac:dyDescent="0.2">
      <c r="A52" s="1189"/>
      <c r="B52" s="1190"/>
      <c r="C52" s="1199" t="s">
        <v>473</v>
      </c>
      <c r="D52" s="1199"/>
      <c r="E52" s="1200" t="s">
        <v>472</v>
      </c>
      <c r="F52" s="1200"/>
      <c r="G52" s="1200"/>
      <c r="H52" s="1200"/>
      <c r="I52" s="1200"/>
      <c r="J52" s="1200"/>
      <c r="K52" s="1200"/>
      <c r="L52" s="1200"/>
      <c r="M52" s="1200"/>
      <c r="N52" s="1200"/>
      <c r="O52" s="1200"/>
      <c r="P52" s="1200"/>
      <c r="Q52" s="1201"/>
    </row>
    <row r="53" spans="1:17" ht="24.6" customHeight="1" x14ac:dyDescent="0.2">
      <c r="A53" s="1189"/>
      <c r="B53" s="1190"/>
      <c r="C53" s="1199" t="s">
        <v>460</v>
      </c>
      <c r="D53" s="1199"/>
      <c r="E53" s="1200" t="s">
        <v>471</v>
      </c>
      <c r="F53" s="1200"/>
      <c r="G53" s="1200"/>
      <c r="H53" s="1200"/>
      <c r="I53" s="1200"/>
      <c r="J53" s="1200"/>
      <c r="K53" s="1200"/>
      <c r="L53" s="1200"/>
      <c r="M53" s="1200"/>
      <c r="N53" s="1200"/>
      <c r="O53" s="1200"/>
      <c r="P53" s="1200"/>
      <c r="Q53" s="1201"/>
    </row>
    <row r="54" spans="1:17" ht="24.6" customHeight="1" x14ac:dyDescent="0.2">
      <c r="A54" s="1189"/>
      <c r="B54" s="1190"/>
      <c r="C54" s="1199" t="s">
        <v>461</v>
      </c>
      <c r="D54" s="1199"/>
      <c r="E54" s="1200" t="s">
        <v>462</v>
      </c>
      <c r="F54" s="1200"/>
      <c r="G54" s="1200"/>
      <c r="H54" s="1200"/>
      <c r="I54" s="1200"/>
      <c r="J54" s="1200"/>
      <c r="K54" s="1200"/>
      <c r="L54" s="1200"/>
      <c r="M54" s="1200"/>
      <c r="N54" s="1200"/>
      <c r="O54" s="1200"/>
      <c r="P54" s="1200"/>
      <c r="Q54" s="1201"/>
    </row>
    <row r="55" spans="1:17" ht="24.6" customHeight="1" thickBot="1" x14ac:dyDescent="0.25">
      <c r="A55" s="1208"/>
      <c r="B55" s="1209"/>
      <c r="C55" s="1213" t="s">
        <v>463</v>
      </c>
      <c r="D55" s="1213"/>
      <c r="E55" s="1214" t="s">
        <v>485</v>
      </c>
      <c r="F55" s="1214"/>
      <c r="G55" s="1214"/>
      <c r="H55" s="1214"/>
      <c r="I55" s="1214"/>
      <c r="J55" s="1214"/>
      <c r="K55" s="1214"/>
      <c r="L55" s="1214"/>
      <c r="M55" s="1214"/>
      <c r="N55" s="1214"/>
      <c r="O55" s="1214"/>
      <c r="P55" s="1214"/>
      <c r="Q55" s="1215"/>
    </row>
  </sheetData>
  <sheetProtection algorithmName="SHA-512" hashValue="xcqdQcGRuJBNaSqvzuJhhZecY0/yjFI47GMkRuj2hj51MaSkOhHQePGwKhyqUJsEa3qx5+U0J/8EhuUBeRXOvw==" saltValue="e1uOLpdKO5VOfFjKtq59UQ==" spinCount="100000" sheet="1" objects="1" scenarios="1"/>
  <mergeCells count="10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 ref="E38:J38"/>
    <mergeCell ref="A41:Q41"/>
    <mergeCell ref="A42:B46"/>
    <mergeCell ref="C42:D42"/>
    <mergeCell ref="E42:Q42"/>
    <mergeCell ref="C43:D43"/>
    <mergeCell ref="E43:Q43"/>
    <mergeCell ref="C44:D44"/>
    <mergeCell ref="E44:Q44"/>
    <mergeCell ref="C45:D45"/>
    <mergeCell ref="E45:Q45"/>
    <mergeCell ref="C46:D46"/>
    <mergeCell ref="E46:Q46"/>
    <mergeCell ref="H34:J34"/>
    <mergeCell ref="A35:E35"/>
    <mergeCell ref="H35:J35"/>
    <mergeCell ref="A36:E36"/>
    <mergeCell ref="H36:J36"/>
    <mergeCell ref="E37:J37"/>
    <mergeCell ref="A30:E30"/>
    <mergeCell ref="H30:J30"/>
    <mergeCell ref="A31:E31"/>
    <mergeCell ref="H31:J31"/>
    <mergeCell ref="A33:E33"/>
    <mergeCell ref="H33:J33"/>
    <mergeCell ref="A27:E27"/>
    <mergeCell ref="H27:J27"/>
    <mergeCell ref="A28:E28"/>
    <mergeCell ref="H28:J28"/>
    <mergeCell ref="A29:E29"/>
    <mergeCell ref="H29:J29"/>
    <mergeCell ref="A24:E24"/>
    <mergeCell ref="H24:J24"/>
    <mergeCell ref="A25:E25"/>
    <mergeCell ref="H25:J25"/>
    <mergeCell ref="A26:E26"/>
    <mergeCell ref="H26:J26"/>
    <mergeCell ref="A21:E21"/>
    <mergeCell ref="H21:J21"/>
    <mergeCell ref="A22:E22"/>
    <mergeCell ref="H22:J22"/>
    <mergeCell ref="A23:E23"/>
    <mergeCell ref="H23:J23"/>
    <mergeCell ref="A18:E18"/>
    <mergeCell ref="H18:J18"/>
    <mergeCell ref="A19:E19"/>
    <mergeCell ref="H19:J19"/>
    <mergeCell ref="A20:E20"/>
    <mergeCell ref="H20:J20"/>
    <mergeCell ref="A15:E15"/>
    <mergeCell ref="H15:J15"/>
    <mergeCell ref="A16:E16"/>
    <mergeCell ref="H16:J16"/>
    <mergeCell ref="A17:E17"/>
    <mergeCell ref="H17:J17"/>
    <mergeCell ref="A12:E12"/>
    <mergeCell ref="H12:J12"/>
    <mergeCell ref="A13:E13"/>
    <mergeCell ref="H13:J13"/>
    <mergeCell ref="A14:E14"/>
    <mergeCell ref="H14:J14"/>
    <mergeCell ref="A9:E9"/>
    <mergeCell ref="H9:J9"/>
    <mergeCell ref="A10:E10"/>
    <mergeCell ref="H10:J10"/>
    <mergeCell ref="A11:E11"/>
    <mergeCell ref="H11:J11"/>
    <mergeCell ref="A6:E6"/>
    <mergeCell ref="H6:J6"/>
    <mergeCell ref="A7:E7"/>
    <mergeCell ref="H7:J7"/>
    <mergeCell ref="A8:E8"/>
    <mergeCell ref="H8:J8"/>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495300</xdr:colOff>
                    <xdr:row>4</xdr:row>
                    <xdr:rowOff>104775</xdr:rowOff>
                  </from>
                  <to>
                    <xdr:col>26</xdr:col>
                    <xdr:colOff>552450</xdr:colOff>
                    <xdr:row>6</xdr:row>
                    <xdr:rowOff>247650</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504825</xdr:colOff>
                    <xdr:row>7</xdr:row>
                    <xdr:rowOff>114300</xdr:rowOff>
                  </from>
                  <to>
                    <xdr:col>26</xdr:col>
                    <xdr:colOff>561975</xdr:colOff>
                    <xdr:row>10</xdr:row>
                    <xdr:rowOff>76200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zoomScale="80" zoomScaleNormal="80" workbookViewId="0">
      <selection activeCell="C5" sqref="C5:C97"/>
    </sheetView>
  </sheetViews>
  <sheetFormatPr defaultColWidth="9.140625"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26" t="s">
        <v>398</v>
      </c>
      <c r="B1" s="1227"/>
      <c r="C1" s="1228"/>
      <c r="D1" s="1221" t="s">
        <v>414</v>
      </c>
      <c r="E1" s="1222"/>
      <c r="F1" s="1222"/>
      <c r="G1" s="1222"/>
      <c r="H1" s="1222"/>
      <c r="I1" s="1222"/>
      <c r="J1" s="1222"/>
      <c r="K1" s="1222"/>
      <c r="L1" s="1222"/>
      <c r="M1" s="1222"/>
      <c r="N1" s="1222"/>
      <c r="O1" s="1222"/>
      <c r="P1" s="1222"/>
      <c r="Q1" s="1217"/>
      <c r="R1" s="1217"/>
      <c r="S1" s="1218"/>
    </row>
    <row r="2" spans="1:19" ht="24.95" customHeight="1" thickBot="1" x14ac:dyDescent="0.25">
      <c r="A2" s="1229" t="s">
        <v>557</v>
      </c>
      <c r="B2" s="1230"/>
      <c r="C2" s="1230"/>
      <c r="D2" s="1223"/>
      <c r="E2" s="1224"/>
      <c r="F2" s="1224"/>
      <c r="G2" s="1224"/>
      <c r="H2" s="1224"/>
      <c r="I2" s="1224"/>
      <c r="J2" s="1224"/>
      <c r="K2" s="1224"/>
      <c r="L2" s="1224"/>
      <c r="M2" s="1224"/>
      <c r="N2" s="1224"/>
      <c r="O2" s="1224"/>
      <c r="P2" s="1224"/>
      <c r="Q2" s="1219"/>
      <c r="R2" s="1219"/>
      <c r="S2" s="1220"/>
    </row>
    <row r="3" spans="1:19" ht="15.75" thickBot="1" x14ac:dyDescent="0.25">
      <c r="C3" s="1236" t="s">
        <v>413</v>
      </c>
      <c r="D3" s="1237"/>
      <c r="E3" s="1237"/>
      <c r="F3" s="1237"/>
      <c r="G3" s="1238"/>
      <c r="H3" s="1233" t="s">
        <v>448</v>
      </c>
      <c r="I3" s="1234"/>
      <c r="J3" s="1234"/>
      <c r="K3" s="1234"/>
      <c r="L3" s="1234"/>
      <c r="M3" s="1234"/>
      <c r="N3" s="1234"/>
      <c r="O3" s="1235"/>
      <c r="P3" s="1240" t="s">
        <v>415</v>
      </c>
      <c r="Q3" s="1241"/>
      <c r="R3" s="1242"/>
      <c r="S3" s="672"/>
    </row>
    <row r="4" spans="1:19" ht="39" thickBot="1" x14ac:dyDescent="0.25">
      <c r="A4" s="673" t="s">
        <v>416</v>
      </c>
      <c r="B4" s="674" t="s">
        <v>417</v>
      </c>
      <c r="C4" s="675" t="s">
        <v>465</v>
      </c>
      <c r="D4" s="744" t="s">
        <v>436</v>
      </c>
      <c r="E4" s="637" t="s">
        <v>435</v>
      </c>
      <c r="F4" s="636" t="s">
        <v>466</v>
      </c>
      <c r="G4" s="719" t="s">
        <v>437</v>
      </c>
      <c r="H4" s="637" t="s">
        <v>434</v>
      </c>
      <c r="I4" s="638" t="s">
        <v>433</v>
      </c>
      <c r="J4" s="638" t="s">
        <v>432</v>
      </c>
      <c r="K4" s="638" t="s">
        <v>467</v>
      </c>
      <c r="L4" s="638" t="s">
        <v>468</v>
      </c>
      <c r="M4" s="638" t="s">
        <v>431</v>
      </c>
      <c r="N4" s="638" t="s">
        <v>430</v>
      </c>
      <c r="O4" s="721" t="s">
        <v>429</v>
      </c>
      <c r="P4" s="676" t="s">
        <v>418</v>
      </c>
      <c r="Q4" s="638" t="s">
        <v>449</v>
      </c>
      <c r="R4" s="677" t="s">
        <v>419</v>
      </c>
      <c r="S4" s="678" t="s">
        <v>420</v>
      </c>
    </row>
    <row r="5" spans="1:19" x14ac:dyDescent="0.2">
      <c r="A5" s="1231">
        <f>Menu!F5</f>
        <v>43922</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32"/>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
      </c>
    </row>
    <row r="7" spans="1:19" x14ac:dyDescent="0.2">
      <c r="A7" s="123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25">
        <f>A5+1</f>
        <v>43923</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25"/>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
      </c>
    </row>
    <row r="10" spans="1:19" x14ac:dyDescent="0.2">
      <c r="A10" s="1225"/>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25">
        <f>A8+1</f>
        <v>43924</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25"/>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25"/>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25">
        <f>A11+1</f>
        <v>43925</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25"/>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25"/>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25">
        <f>A14+1</f>
        <v>43926</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25"/>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25"/>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25">
        <f>A17+1</f>
        <v>43927</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25"/>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x14ac:dyDescent="0.2">
      <c r="A22" s="1225"/>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25">
        <f>A20+1</f>
        <v>43928</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
      </c>
    </row>
    <row r="24" spans="1:19" x14ac:dyDescent="0.2">
      <c r="A24" s="1225"/>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
      </c>
    </row>
    <row r="25" spans="1:19" x14ac:dyDescent="0.2">
      <c r="A25" s="1225"/>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25">
        <f>A23+1</f>
        <v>43929</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x14ac:dyDescent="0.2">
      <c r="A27" s="1225"/>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
      </c>
    </row>
    <row r="28" spans="1:19" x14ac:dyDescent="0.2">
      <c r="A28" s="1225"/>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25">
        <f>A26+1</f>
        <v>43930</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x14ac:dyDescent="0.2">
      <c r="A30" s="1225"/>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x14ac:dyDescent="0.2">
      <c r="A31" s="1225"/>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25">
        <f>A29+1</f>
        <v>43931</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25"/>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25"/>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25">
        <f>A32+1</f>
        <v>43932</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25"/>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25"/>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25">
        <f>A35+1</f>
        <v>43933</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25"/>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x14ac:dyDescent="0.2">
      <c r="A40" s="1225"/>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25">
        <f>A38+1</f>
        <v>43934</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25"/>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
      </c>
    </row>
    <row r="43" spans="1:19" x14ac:dyDescent="0.2">
      <c r="A43" s="1225"/>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25">
        <f>A41+1</f>
        <v>43935</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25"/>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
      </c>
    </row>
    <row r="46" spans="1:19" x14ac:dyDescent="0.2">
      <c r="A46" s="1225"/>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25">
        <f>A44+1</f>
        <v>43936</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25"/>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x14ac:dyDescent="0.2">
      <c r="A49" s="1225"/>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25">
        <f>A47+1</f>
        <v>43937</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x14ac:dyDescent="0.2">
      <c r="A51" s="1225"/>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
      </c>
    </row>
    <row r="52" spans="1:19" x14ac:dyDescent="0.2">
      <c r="A52" s="1225"/>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25">
        <f>A50+1</f>
        <v>43938</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25"/>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
      </c>
    </row>
    <row r="55" spans="1:19" x14ac:dyDescent="0.2">
      <c r="A55" s="1225"/>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25">
        <f>A53+1</f>
        <v>43939</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25"/>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x14ac:dyDescent="0.2">
      <c r="A58" s="1225"/>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25">
        <f>A56+1</f>
        <v>43940</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25"/>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x14ac:dyDescent="0.2">
      <c r="A61" s="1225"/>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25">
        <f>A59+1</f>
        <v>43941</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25"/>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
      </c>
    </row>
    <row r="64" spans="1:19" x14ac:dyDescent="0.2">
      <c r="A64" s="1225"/>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25">
        <f>A62+1</f>
        <v>43942</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25"/>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x14ac:dyDescent="0.2">
      <c r="A67" s="1225"/>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25">
        <f>A65+1</f>
        <v>43943</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25"/>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x14ac:dyDescent="0.2">
      <c r="A70" s="1225"/>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25">
        <f>A68+1</f>
        <v>43944</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25"/>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25"/>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25">
        <f>A71+1</f>
        <v>43945</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25"/>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25"/>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25">
        <f>A74+1</f>
        <v>43946</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25"/>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x14ac:dyDescent="0.2">
      <c r="A79" s="1225"/>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25">
        <f>A77+1</f>
        <v>43947</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25"/>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x14ac:dyDescent="0.2">
      <c r="A82" s="1225"/>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25">
        <f>A80+1</f>
        <v>43948</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25"/>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x14ac:dyDescent="0.2">
      <c r="A85" s="1225"/>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25">
        <f>A83+1</f>
        <v>43949</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25"/>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25"/>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25">
        <f>A86+1</f>
        <v>43950</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25"/>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25"/>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25">
        <f>A89+1</f>
        <v>43951</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25"/>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25"/>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25">
        <f>A92+1</f>
        <v>43952</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25"/>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39"/>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501</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x14ac:dyDescent="0.25">
      <c r="A99" s="772"/>
      <c r="B99" s="683" t="s">
        <v>500</v>
      </c>
      <c r="C99" s="709">
        <f t="array" ref="C99">SUM(IF(B5:B97="Lunch",C5:C97,0))</f>
        <v>0</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0</v>
      </c>
      <c r="Q99" s="710">
        <f t="array" ref="Q99">SUM(IF(B5:B97="Lunch",Q5:Q97,0))</f>
        <v>0</v>
      </c>
      <c r="R99" s="711">
        <f t="array" ref="R99">SUM(IF(B5:B97="Lunch",R5:R97,0))</f>
        <v>0</v>
      </c>
      <c r="S99" s="773"/>
    </row>
    <row r="100" spans="1:19" ht="13.5" thickBot="1" x14ac:dyDescent="0.25">
      <c r="A100" s="772"/>
      <c r="B100" s="683" t="s">
        <v>502</v>
      </c>
      <c r="C100" s="709">
        <f t="array" ref="C100">SUM(IF(B5:B97="Dinner",C5:C97,0))</f>
        <v>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0</v>
      </c>
      <c r="Q100" s="710">
        <f t="array" ref="Q100">SUM(IF(B5:B97="Dinner",Q5:Q97,0))</f>
        <v>0</v>
      </c>
      <c r="R100" s="711">
        <f t="array" ref="R100">SUM(IF(B5:B97="Dinner",R5:R97,0))</f>
        <v>0</v>
      </c>
      <c r="S100" s="773"/>
    </row>
    <row r="101" spans="1:19" ht="13.5" thickBot="1" x14ac:dyDescent="0.25">
      <c r="B101" s="683" t="s">
        <v>421</v>
      </c>
      <c r="C101" s="709">
        <f t="shared" ref="C101:R101" si="8">SUM(C5:C97)</f>
        <v>0</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0</v>
      </c>
      <c r="Q101" s="710">
        <f t="shared" si="8"/>
        <v>0</v>
      </c>
      <c r="R101" s="711">
        <f t="shared" si="8"/>
        <v>0</v>
      </c>
    </row>
  </sheetData>
  <sheetProtection algorithmName="SHA-512" hashValue="RW1/m1CNBCQ9h899uJpt2a8PqmYejcH0hGIf8lSm5RkFBPO4PWR7MOZEPZE4e1eej6u8RNKemofSltCn9yvnAA==" saltValue="VtpXkQOV1jXmFoor2RB8bw==" spinCount="100000" sheet="1" objects="1" scenarios="1"/>
  <mergeCells count="38">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 ref="A83:A85"/>
    <mergeCell ref="A47:A49"/>
    <mergeCell ref="A50:A52"/>
    <mergeCell ref="A53:A55"/>
    <mergeCell ref="H3:O3"/>
    <mergeCell ref="C3:G3"/>
    <mergeCell ref="A59:A61"/>
    <mergeCell ref="A62:A64"/>
    <mergeCell ref="A65:A67"/>
    <mergeCell ref="A68:A70"/>
    <mergeCell ref="A80:A82"/>
    <mergeCell ref="Q1:S2"/>
    <mergeCell ref="D1:P2"/>
    <mergeCell ref="A77:A79"/>
    <mergeCell ref="A1:C1"/>
    <mergeCell ref="A2:C2"/>
    <mergeCell ref="A5:A7"/>
    <mergeCell ref="A8:A10"/>
    <mergeCell ref="A11:A13"/>
    <mergeCell ref="A14:A16"/>
    <mergeCell ref="A17:A19"/>
    <mergeCell ref="A20:A22"/>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248</v>
      </c>
    </row>
    <row r="2" spans="1:1" ht="18.75" x14ac:dyDescent="0.2">
      <c r="A2" s="784" t="s">
        <v>548</v>
      </c>
    </row>
    <row r="3" spans="1:1" x14ac:dyDescent="0.2">
      <c r="A3" t="s">
        <v>247</v>
      </c>
    </row>
    <row r="4" spans="1:1" x14ac:dyDescent="0.2">
      <c r="A4" t="s">
        <v>505</v>
      </c>
    </row>
    <row r="5" spans="1:1" x14ac:dyDescent="0.2">
      <c r="A5" t="s">
        <v>506</v>
      </c>
    </row>
    <row r="6" spans="1:1" x14ac:dyDescent="0.2">
      <c r="A6" t="s">
        <v>507</v>
      </c>
    </row>
    <row r="7" spans="1:1" x14ac:dyDescent="0.2">
      <c r="A7" t="s">
        <v>508</v>
      </c>
    </row>
    <row r="8" spans="1:1" x14ac:dyDescent="0.2">
      <c r="A8" t="s">
        <v>509</v>
      </c>
    </row>
    <row r="9" spans="1:1" x14ac:dyDescent="0.2">
      <c r="A9" t="s">
        <v>510</v>
      </c>
    </row>
    <row r="10" spans="1:1" x14ac:dyDescent="0.2">
      <c r="A10" t="s">
        <v>511</v>
      </c>
    </row>
    <row r="11" spans="1:1" x14ac:dyDescent="0.2">
      <c r="A11" t="s">
        <v>512</v>
      </c>
    </row>
    <row r="12" spans="1:1" x14ac:dyDescent="0.2">
      <c r="A12" t="s">
        <v>513</v>
      </c>
    </row>
    <row r="13" spans="1:1" x14ac:dyDescent="0.2">
      <c r="A13" t="s">
        <v>514</v>
      </c>
    </row>
    <row r="14" spans="1:1" x14ac:dyDescent="0.2">
      <c r="A14" t="s">
        <v>515</v>
      </c>
    </row>
    <row r="15" spans="1:1" x14ac:dyDescent="0.2">
      <c r="A15" t="s">
        <v>516</v>
      </c>
    </row>
    <row r="16" spans="1:1" x14ac:dyDescent="0.2">
      <c r="A16" t="s">
        <v>517</v>
      </c>
    </row>
    <row r="17" spans="1:1" x14ac:dyDescent="0.2">
      <c r="A17" t="s">
        <v>518</v>
      </c>
    </row>
    <row r="18" spans="1:1" x14ac:dyDescent="0.2">
      <c r="A18" t="s">
        <v>519</v>
      </c>
    </row>
    <row r="19" spans="1:1" x14ac:dyDescent="0.2">
      <c r="A19" t="s">
        <v>520</v>
      </c>
    </row>
    <row r="20" spans="1:1" x14ac:dyDescent="0.2">
      <c r="A20" t="s">
        <v>521</v>
      </c>
    </row>
    <row r="21" spans="1:1" x14ac:dyDescent="0.2">
      <c r="A21" t="s">
        <v>522</v>
      </c>
    </row>
    <row r="22" spans="1:1" x14ac:dyDescent="0.2">
      <c r="A22" t="s">
        <v>523</v>
      </c>
    </row>
    <row r="23" spans="1:1" x14ac:dyDescent="0.2">
      <c r="A23" t="s">
        <v>524</v>
      </c>
    </row>
    <row r="24" spans="1:1" x14ac:dyDescent="0.2">
      <c r="A24" t="s">
        <v>525</v>
      </c>
    </row>
    <row r="25" spans="1:1" x14ac:dyDescent="0.2">
      <c r="A25" t="s">
        <v>526</v>
      </c>
    </row>
    <row r="26" spans="1:1" x14ac:dyDescent="0.2">
      <c r="A26" t="s">
        <v>527</v>
      </c>
    </row>
    <row r="27" spans="1:1" x14ac:dyDescent="0.2">
      <c r="A27" t="s">
        <v>528</v>
      </c>
    </row>
    <row r="28" spans="1:1" x14ac:dyDescent="0.2">
      <c r="A28" t="s">
        <v>529</v>
      </c>
    </row>
    <row r="29" spans="1:1" x14ac:dyDescent="0.2">
      <c r="A29" t="s">
        <v>530</v>
      </c>
    </row>
    <row r="30" spans="1:1" x14ac:dyDescent="0.2">
      <c r="A30" t="s">
        <v>531</v>
      </c>
    </row>
    <row r="31" spans="1:1" x14ac:dyDescent="0.2">
      <c r="A31" t="s">
        <v>532</v>
      </c>
    </row>
    <row r="32" spans="1:1" x14ac:dyDescent="0.2">
      <c r="A32" t="s">
        <v>533</v>
      </c>
    </row>
    <row r="33" spans="1:1" x14ac:dyDescent="0.2">
      <c r="A33" t="s">
        <v>534</v>
      </c>
    </row>
    <row r="34" spans="1:1" x14ac:dyDescent="0.2">
      <c r="A34" t="s">
        <v>535</v>
      </c>
    </row>
    <row r="35" spans="1:1" x14ac:dyDescent="0.2">
      <c r="A35" t="s">
        <v>536</v>
      </c>
    </row>
    <row r="36" spans="1:1" x14ac:dyDescent="0.2">
      <c r="A36" t="s">
        <v>537</v>
      </c>
    </row>
    <row r="37" spans="1:1" x14ac:dyDescent="0.2">
      <c r="A37" t="s">
        <v>508</v>
      </c>
    </row>
    <row r="38" spans="1:1" x14ac:dyDescent="0.2">
      <c r="A38" t="s">
        <v>509</v>
      </c>
    </row>
    <row r="39" spans="1:1" x14ac:dyDescent="0.2">
      <c r="A39" t="s">
        <v>538</v>
      </c>
    </row>
    <row r="40" spans="1:1" x14ac:dyDescent="0.2">
      <c r="A40" t="s">
        <v>539</v>
      </c>
    </row>
    <row r="41" spans="1:1" x14ac:dyDescent="0.2">
      <c r="A41" t="s">
        <v>540</v>
      </c>
    </row>
    <row r="42" spans="1:1" x14ac:dyDescent="0.2">
      <c r="A42" t="s">
        <v>513</v>
      </c>
    </row>
    <row r="43" spans="1:1" x14ac:dyDescent="0.2">
      <c r="A43" t="s">
        <v>514</v>
      </c>
    </row>
    <row r="44" spans="1:1" x14ac:dyDescent="0.2">
      <c r="A44" t="s">
        <v>515</v>
      </c>
    </row>
    <row r="45" spans="1:1" x14ac:dyDescent="0.2">
      <c r="A45" t="s">
        <v>516</v>
      </c>
    </row>
    <row r="46" spans="1:1" x14ac:dyDescent="0.2">
      <c r="A46" t="s">
        <v>517</v>
      </c>
    </row>
    <row r="47" spans="1:1" x14ac:dyDescent="0.2">
      <c r="A47" t="s">
        <v>518</v>
      </c>
    </row>
    <row r="48" spans="1:1" x14ac:dyDescent="0.2">
      <c r="A48" t="s">
        <v>519</v>
      </c>
    </row>
    <row r="49" spans="1:1" x14ac:dyDescent="0.2">
      <c r="A49" t="s">
        <v>520</v>
      </c>
    </row>
    <row r="50" spans="1:1" x14ac:dyDescent="0.2">
      <c r="A50" t="s">
        <v>521</v>
      </c>
    </row>
    <row r="51" spans="1:1" x14ac:dyDescent="0.2">
      <c r="A51" t="s">
        <v>522</v>
      </c>
    </row>
    <row r="52" spans="1:1" x14ac:dyDescent="0.2">
      <c r="A52" t="s">
        <v>523</v>
      </c>
    </row>
    <row r="53" spans="1:1" x14ac:dyDescent="0.2">
      <c r="A53" t="s">
        <v>524</v>
      </c>
    </row>
    <row r="54" spans="1:1" x14ac:dyDescent="0.2">
      <c r="A54" t="s">
        <v>525</v>
      </c>
    </row>
    <row r="55" spans="1:1" x14ac:dyDescent="0.2">
      <c r="A55" t="s">
        <v>526</v>
      </c>
    </row>
    <row r="56" spans="1:1" x14ac:dyDescent="0.2">
      <c r="A56" t="s">
        <v>527</v>
      </c>
    </row>
    <row r="57" spans="1:1" x14ac:dyDescent="0.2">
      <c r="A57" t="s">
        <v>541</v>
      </c>
    </row>
    <row r="58" spans="1:1" x14ac:dyDescent="0.2">
      <c r="A58" t="s">
        <v>542</v>
      </c>
    </row>
    <row r="59" spans="1:1" x14ac:dyDescent="0.2">
      <c r="A59" t="s">
        <v>543</v>
      </c>
    </row>
    <row r="60" spans="1:1" x14ac:dyDescent="0.2">
      <c r="A60" t="s">
        <v>544</v>
      </c>
    </row>
    <row r="61" spans="1:1" x14ac:dyDescent="0.2">
      <c r="A61" t="s">
        <v>508</v>
      </c>
    </row>
    <row r="62" spans="1:1" x14ac:dyDescent="0.2">
      <c r="A62" t="s">
        <v>509</v>
      </c>
    </row>
    <row r="63" spans="1:1" x14ac:dyDescent="0.2">
      <c r="A63" t="s">
        <v>538</v>
      </c>
    </row>
    <row r="64" spans="1:1" x14ac:dyDescent="0.2">
      <c r="A64" t="s">
        <v>539</v>
      </c>
    </row>
    <row r="65" spans="1:1" x14ac:dyDescent="0.2">
      <c r="A65" t="s">
        <v>540</v>
      </c>
    </row>
    <row r="66" spans="1:1" x14ac:dyDescent="0.2">
      <c r="A66" t="s">
        <v>513</v>
      </c>
    </row>
    <row r="67" spans="1:1" x14ac:dyDescent="0.2">
      <c r="A67" t="s">
        <v>514</v>
      </c>
    </row>
    <row r="68" spans="1:1" x14ac:dyDescent="0.2">
      <c r="A68" t="s">
        <v>515</v>
      </c>
    </row>
    <row r="69" spans="1:1" x14ac:dyDescent="0.2">
      <c r="A69" t="s">
        <v>516</v>
      </c>
    </row>
    <row r="70" spans="1:1" x14ac:dyDescent="0.2">
      <c r="A70" t="s">
        <v>517</v>
      </c>
    </row>
    <row r="71" spans="1:1" x14ac:dyDescent="0.2">
      <c r="A71" t="s">
        <v>518</v>
      </c>
    </row>
    <row r="72" spans="1:1" x14ac:dyDescent="0.2">
      <c r="A72" t="s">
        <v>519</v>
      </c>
    </row>
    <row r="73" spans="1:1" x14ac:dyDescent="0.2">
      <c r="A73" t="s">
        <v>520</v>
      </c>
    </row>
    <row r="74" spans="1:1" x14ac:dyDescent="0.2">
      <c r="A74" t="s">
        <v>521</v>
      </c>
    </row>
    <row r="75" spans="1:1" x14ac:dyDescent="0.2">
      <c r="A75" t="s">
        <v>522</v>
      </c>
    </row>
    <row r="76" spans="1:1" x14ac:dyDescent="0.2">
      <c r="A76" t="s">
        <v>523</v>
      </c>
    </row>
    <row r="77" spans="1:1" x14ac:dyDescent="0.2">
      <c r="A77" t="s">
        <v>524</v>
      </c>
    </row>
    <row r="78" spans="1:1" x14ac:dyDescent="0.2">
      <c r="A78" t="s">
        <v>525</v>
      </c>
    </row>
    <row r="79" spans="1:1" x14ac:dyDescent="0.2">
      <c r="A79" t="s">
        <v>526</v>
      </c>
    </row>
    <row r="80" spans="1:1" x14ac:dyDescent="0.2">
      <c r="A80" t="s">
        <v>527</v>
      </c>
    </row>
    <row r="81" spans="1:1" x14ac:dyDescent="0.2">
      <c r="A81" t="s">
        <v>541</v>
      </c>
    </row>
    <row r="82" spans="1:1" x14ac:dyDescent="0.2">
      <c r="A82" t="s">
        <v>542</v>
      </c>
    </row>
    <row r="83" spans="1:1" x14ac:dyDescent="0.2">
      <c r="A83" t="s">
        <v>543</v>
      </c>
    </row>
    <row r="84" spans="1:1" x14ac:dyDescent="0.2">
      <c r="A84" t="s">
        <v>544</v>
      </c>
    </row>
    <row r="85" spans="1:1" x14ac:dyDescent="0.2">
      <c r="A85" t="s">
        <v>508</v>
      </c>
    </row>
    <row r="86" spans="1:1" x14ac:dyDescent="0.2">
      <c r="A86" t="s">
        <v>509</v>
      </c>
    </row>
    <row r="87" spans="1:1" x14ac:dyDescent="0.2">
      <c r="A87" t="s">
        <v>538</v>
      </c>
    </row>
    <row r="88" spans="1:1" x14ac:dyDescent="0.2">
      <c r="A88" t="s">
        <v>539</v>
      </c>
    </row>
    <row r="89" spans="1:1" x14ac:dyDescent="0.2">
      <c r="A89" t="s">
        <v>540</v>
      </c>
    </row>
    <row r="90" spans="1:1" x14ac:dyDescent="0.2">
      <c r="A90" t="s">
        <v>513</v>
      </c>
    </row>
    <row r="91" spans="1:1" x14ac:dyDescent="0.2">
      <c r="A91" t="s">
        <v>514</v>
      </c>
    </row>
    <row r="92" spans="1:1" x14ac:dyDescent="0.2">
      <c r="A92" t="s">
        <v>515</v>
      </c>
    </row>
    <row r="93" spans="1:1" x14ac:dyDescent="0.2">
      <c r="A93" t="s">
        <v>516</v>
      </c>
    </row>
    <row r="94" spans="1:1" x14ac:dyDescent="0.2">
      <c r="A94" t="s">
        <v>517</v>
      </c>
    </row>
    <row r="95" spans="1:1" x14ac:dyDescent="0.2">
      <c r="A95" t="s">
        <v>518</v>
      </c>
    </row>
    <row r="96" spans="1:1" x14ac:dyDescent="0.2">
      <c r="A96" t="s">
        <v>519</v>
      </c>
    </row>
    <row r="97" spans="1:1" x14ac:dyDescent="0.2">
      <c r="A97" t="s">
        <v>520</v>
      </c>
    </row>
    <row r="98" spans="1:1" x14ac:dyDescent="0.2">
      <c r="A98" t="s">
        <v>521</v>
      </c>
    </row>
    <row r="99" spans="1:1" x14ac:dyDescent="0.2">
      <c r="A99" t="s">
        <v>522</v>
      </c>
    </row>
    <row r="100" spans="1:1" x14ac:dyDescent="0.2">
      <c r="A100" t="s">
        <v>523</v>
      </c>
    </row>
    <row r="101" spans="1:1" x14ac:dyDescent="0.2">
      <c r="A101" t="s">
        <v>524</v>
      </c>
    </row>
    <row r="102" spans="1:1" x14ac:dyDescent="0.2">
      <c r="A102" t="s">
        <v>525</v>
      </c>
    </row>
    <row r="103" spans="1:1" x14ac:dyDescent="0.2">
      <c r="A103" t="s">
        <v>526</v>
      </c>
    </row>
    <row r="104" spans="1:1" x14ac:dyDescent="0.2">
      <c r="A104" t="s">
        <v>527</v>
      </c>
    </row>
    <row r="105" spans="1:1" x14ac:dyDescent="0.2">
      <c r="A105" t="s">
        <v>541</v>
      </c>
    </row>
    <row r="106" spans="1:1" x14ac:dyDescent="0.2">
      <c r="A106" t="s">
        <v>542</v>
      </c>
    </row>
    <row r="107" spans="1:1" x14ac:dyDescent="0.2">
      <c r="A107" t="s">
        <v>543</v>
      </c>
    </row>
    <row r="108" spans="1:1" x14ac:dyDescent="0.2">
      <c r="A108" t="s">
        <v>544</v>
      </c>
    </row>
    <row r="109" spans="1:1" x14ac:dyDescent="0.2">
      <c r="A109" t="s">
        <v>545</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BFDF7ECBB81984A8C6D827AEF465E70" ma:contentTypeVersion="0" ma:contentTypeDescription="Create a new document." ma:contentTypeScope="" ma:versionID="9c2b27ad80eab7338f6846475a66d100">
  <xsd:schema xmlns:xsd="http://www.w3.org/2001/XMLSchema" xmlns:xs="http://www.w3.org/2001/XMLSchema" xmlns:p="http://schemas.microsoft.com/office/2006/metadata/properties" xmlns:ns2="b9d87d8e-2e07-46b2-92a5-8b8b5755d768" targetNamespace="http://schemas.microsoft.com/office/2006/metadata/properties" ma:root="true" ma:fieldsID="0e77461395c912487d40392114bd15f3" ns2:_="">
    <xsd:import namespace="b9d87d8e-2e07-46b2-92a5-8b8b5755d76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DC3HDHFYPPD6-1043078884-1</_dlc_DocId>
    <_dlc_DocIdUrl xmlns="b9d87d8e-2e07-46b2-92a5-8b8b5755d768">
      <Url>https://cg.portal.uscg.mil/communities/erats/CS/FSO-PVA FOT/_layouts/DocIdRedir.aspx?ID=DC3HDHFYPPD6-1043078884-1</Url>
      <Description>DC3HDHFYPPD6-1043078884-1</Description>
    </_dlc_DocIdUrl>
  </documentManagement>
</p:properties>
</file>

<file path=customXml/itemProps1.xml><?xml version="1.0" encoding="utf-8"?>
<ds:datastoreItem xmlns:ds="http://schemas.openxmlformats.org/officeDocument/2006/customXml" ds:itemID="{15CB1235-7B10-4D6B-88B7-9394BA30A707}">
  <ds:schemaRefs>
    <ds:schemaRef ds:uri="http://schemas.microsoft.com/sharepoint/events"/>
  </ds:schemaRefs>
</ds:datastoreItem>
</file>

<file path=customXml/itemProps2.xml><?xml version="1.0" encoding="utf-8"?>
<ds:datastoreItem xmlns:ds="http://schemas.openxmlformats.org/officeDocument/2006/customXml" ds:itemID="{4D4A4C63-A27F-47D4-BE9E-726FF9668B4E}">
  <ds:schemaRefs>
    <ds:schemaRef ds:uri="http://schemas.microsoft.com/sharepoint/v3/contenttype/forms"/>
  </ds:schemaRefs>
</ds:datastoreItem>
</file>

<file path=customXml/itemProps3.xml><?xml version="1.0" encoding="utf-8"?>
<ds:datastoreItem xmlns:ds="http://schemas.openxmlformats.org/officeDocument/2006/customXml" ds:itemID="{EF2A4A29-859B-4178-87AC-42717751B7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3BC4F18B-928C-458F-94F6-7CA1F6769211}">
  <ds:schemaRef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b9d87d8e-2e07-46b2-92a5-8b8b5755d768"/>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2020-05-11T20:06:52Z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0x010100ABFDF7ECBB81984A8C6D827AEF465E70</vt:lpwstr>
  </property>
  <property fmtid="{D5CDD505-2E9C-101B-9397-08002B2CF9AE}" pid="3" name="_dlc_DocIdItemGuid">
    <vt:lpwstr>9f934733-9e06-4cb1-a3c7-8677feff452d</vt:lpwstr>
  </property>
  <property fmtid="{D5CDD505-2E9C-101B-9397-08002B2CF9AE}" pid="4" name="Order">
    <vt:r8>6800</vt:r8>
  </property>
</Properties>
</file>